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-h-fs01.horsham.gov.uk\Profiles\Jamie.Hickman\UserSettings\Desktop\"/>
    </mc:Choice>
  </mc:AlternateContent>
  <bookViews>
    <workbookView xWindow="0" yWindow="0" windowWidth="28800" windowHeight="12300"/>
  </bookViews>
  <sheets>
    <sheet name="Summary" sheetId="2" r:id="rId1"/>
    <sheet name="Sales" sheetId="26" r:id="rId2"/>
    <sheet name="Season Tickets" sheetId="25" r:id="rId3"/>
    <sheet name="Advertising" sheetId="11" r:id="rId4"/>
    <sheet name="Property" sheetId="24" r:id="rId5"/>
    <sheet name="Supplies, services &amp; insurance" sheetId="20" r:id="rId6"/>
    <sheet name="Overheads " sheetId="21" r:id="rId7"/>
    <sheet name="Impairments" sheetId="23" r:id="rId8"/>
  </sheets>
  <definedNames>
    <definedName name="_xlnm.Print_Area" localSheetId="3">Advertising!$B$2:$F$17</definedName>
    <definedName name="_xlnm.Print_Area" localSheetId="4">Property!$B$2:$F$350</definedName>
    <definedName name="_xlnm.Print_Area" localSheetId="1">Sales!$B$2:$F$143</definedName>
    <definedName name="_xlnm.Print_Area" localSheetId="2">'Season Tickets'!$B$2:$F$93</definedName>
    <definedName name="xlvar.DEPT" localSheetId="3">"77"</definedName>
    <definedName name="xlvar.DEPT" localSheetId="4">"37"</definedName>
    <definedName name="xlvar.DEPT" localSheetId="1">"37"</definedName>
    <definedName name="xlvar.DEPT" localSheetId="2">"37"</definedName>
    <definedName name="xlvar.DEPT.DESCR" localSheetId="3">"PARKING SERVICES"</definedName>
    <definedName name="xlvar.DEPT.DESCR" localSheetId="4">"PARKING SERVICES"</definedName>
    <definedName name="xlvar.DEPT.DESCR" localSheetId="1">"PARKING SERVICES"</definedName>
    <definedName name="xlvar.DEPT.DESCR" localSheetId="2">"PARKING SERVICES"</definedName>
    <definedName name="xlvar.EXTENDED_CRITERIA" localSheetId="7">"ColumnDefn1 - "</definedName>
    <definedName name="xlvar.EXTENDED_CRITERIA" localSheetId="6">"ColumnDefn1 - "</definedName>
    <definedName name="xlvar.EXTENDED_CRITERIA" localSheetId="5">"ColumnDefn1 - "</definedName>
    <definedName name="xlvar.JOB_NO" localSheetId="7">""</definedName>
    <definedName name="xlvar.JOB_NO" localSheetId="6">""</definedName>
    <definedName name="xlvar.JOB_NO" localSheetId="5">""</definedName>
    <definedName name="xlvar.ORIGINALDEFNSHEET" localSheetId="7">"Definition"</definedName>
    <definedName name="xlvar.ORIGINALDEFNSHEET" localSheetId="6">"Definition"</definedName>
    <definedName name="xlvar.ORIGINALDEFNSHEET" localSheetId="5">"Definition"</definedName>
    <definedName name="xlvar.REPCAL" localSheetId="3">"1813"</definedName>
    <definedName name="xlvar.REPCAL" localSheetId="4">"1913"</definedName>
    <definedName name="xlvar.REPCAL" localSheetId="1">"1913"</definedName>
    <definedName name="xlvar.REPCAL" localSheetId="2">"1913"</definedName>
    <definedName name="xlvar.REPCAL.CURENTPERIOD" localSheetId="3">"13"</definedName>
    <definedName name="xlvar.REPCAL.CURENTPERIOD" localSheetId="4">"13"</definedName>
    <definedName name="xlvar.REPCAL.CURENTPERIOD" localSheetId="1">"13"</definedName>
    <definedName name="xlvar.REPCAL.CURENTPERIOD" localSheetId="2">"13"</definedName>
    <definedName name="xlvar.REPCAL.CURRENTFINYEAR" localSheetId="3">"18"</definedName>
    <definedName name="xlvar.REPCAL.CURRENTFINYEAR" localSheetId="4">"19"</definedName>
    <definedName name="xlvar.REPCAL.CURRENTFINYEAR" localSheetId="1">"19"</definedName>
    <definedName name="xlvar.REPCAL.CURRENTFINYEAR" localSheetId="2">"19"</definedName>
    <definedName name="xlvar.REPCAL.CURRENTGLACTUALLEDGER" localSheetId="3">"18GLACT"</definedName>
    <definedName name="xlvar.REPCAL.CURRENTGLACTUALLEDGER" localSheetId="4">"19GLACT"</definedName>
    <definedName name="xlvar.REPCAL.CURRENTGLACTUALLEDGER" localSheetId="1">"19GLACT"</definedName>
    <definedName name="xlvar.REPCAL.CURRENTGLACTUALLEDGER" localSheetId="2">"19GLACT"</definedName>
    <definedName name="xlvar.REPCAL.CURRENTGLBUDGETLEDGER" localSheetId="3">"18GLBUD"</definedName>
    <definedName name="xlvar.REPCAL.CURRENTGLBUDGETLEDGER" localSheetId="4">"19GLBUD"</definedName>
    <definedName name="xlvar.REPCAL.CURRENTGLBUDGETLEDGER" localSheetId="1">"19GLBUD"</definedName>
    <definedName name="xlvar.REPCAL.CURRENTGLBUDGETLEDGER" localSheetId="2">"19GLBUD"</definedName>
    <definedName name="xlvar.REPCAL.CURRENTGLFORECASTLEDGER" localSheetId="3">"18GLF"</definedName>
    <definedName name="xlvar.REPCAL.CURRENTGLFORECASTLEDGER" localSheetId="4">"19GLF"</definedName>
    <definedName name="xlvar.REPCAL.CURRENTGLFORECASTLEDGER" localSheetId="1">"19GLF"</definedName>
    <definedName name="xlvar.REPCAL.CURRENTGLFORECASTLEDGER" localSheetId="2">"19GLF"</definedName>
    <definedName name="xlvar.REPCAL.CURRENTPJACTUALLEDGER" localSheetId="3">"18PJACT"</definedName>
    <definedName name="xlvar.REPCAL.CURRENTPJACTUALLEDGER" localSheetId="4">"19PJACT"</definedName>
    <definedName name="xlvar.REPCAL.CURRENTPJACTUALLEDGER" localSheetId="1">"19PJACT"</definedName>
    <definedName name="xlvar.REPCAL.CURRENTPJACTUALLEDGER" localSheetId="2">"19PJACT"</definedName>
    <definedName name="xlvar.REPCAL.CURRENTPJBUDGETLEDGER" localSheetId="3">"16PJBUD"</definedName>
    <definedName name="xlvar.REPCAL.CURRENTPJBUDGETLEDGER" localSheetId="4">"19PJBUD"</definedName>
    <definedName name="xlvar.REPCAL.CURRENTPJBUDGETLEDGER" localSheetId="1">"19PJBUD"</definedName>
    <definedName name="xlvar.REPCAL.CURRENTPJBUDGETLEDGER" localSheetId="2">"19PJBUD"</definedName>
    <definedName name="xlvar.REPCAL.CURRENTPJFORECASTLEDGER" localSheetId="3">"16GLF"</definedName>
    <definedName name="xlvar.REPCAL.CURRENTPJFORECASTLEDGER" localSheetId="4">"19GLF"</definedName>
    <definedName name="xlvar.REPCAL.CURRENTPJFORECASTLEDGER" localSheetId="1">"19GLF"</definedName>
    <definedName name="xlvar.REPCAL.CURRENTPJFORECASTLEDGER" localSheetId="2">"19GLF"</definedName>
    <definedName name="xlvar.REPCAL.DESCR" localSheetId="3">"Year end adj 2018"</definedName>
    <definedName name="xlvar.REPCAL.DESCR" localSheetId="4">"Year end adj 2019"</definedName>
    <definedName name="xlvar.REPCAL.DESCR" localSheetId="1">"Year end adj 2019"</definedName>
    <definedName name="xlvar.REPCAL.DESCR" localSheetId="2">"Year end adj 2019"</definedName>
    <definedName name="xlvar.REPCAL.DESCRLONG" localSheetId="3">"Year end adj 2018"</definedName>
    <definedName name="xlvar.REPCAL.DESCRLONG" localSheetId="4">"Year end adj 2019"</definedName>
    <definedName name="xlvar.REPCAL.DESCRLONG" localSheetId="1">"Year end adj 2019"</definedName>
    <definedName name="xlvar.REPCAL.DESCRLONG" localSheetId="2">"Year end adj 2019"</definedName>
    <definedName name="xlvar.REPCAL.ENDFINYEAR" localSheetId="3">"31-Mar-2018"</definedName>
    <definedName name="xlvar.REPCAL.ENDFINYEAR" localSheetId="4">"31-Mar-2019"</definedName>
    <definedName name="xlvar.REPCAL.ENDFINYEAR" localSheetId="1">"31-Mar-2019"</definedName>
    <definedName name="xlvar.REPCAL.ENDFINYEAR" localSheetId="2">"31-Mar-2019"</definedName>
    <definedName name="xlvar.REPCAL.ENDMONTH" localSheetId="3">"31-Mar-2017"</definedName>
    <definedName name="xlvar.REPCAL.ENDMONTH" localSheetId="4">"31-May-2019"</definedName>
    <definedName name="xlvar.REPCAL.ENDMONTH" localSheetId="1">"31-May-2019"</definedName>
    <definedName name="xlvar.REPCAL.ENDMONTH" localSheetId="2">"31-May-2019"</definedName>
    <definedName name="xlvar.REPCAL.NEXTPERIOD" localSheetId="3">"1"</definedName>
    <definedName name="xlvar.REPCAL.NEXTPERIOD" localSheetId="4">"1"</definedName>
    <definedName name="xlvar.REPCAL.NEXTPERIOD" localSheetId="1">"1"</definedName>
    <definedName name="xlvar.REPCAL.NEXTPERIOD" localSheetId="2">"1"</definedName>
    <definedName name="xlvar.REPCAL.ORIGINALBUDGETLEDGER" localSheetId="3">""</definedName>
    <definedName name="xlvar.REPCAL.ORIGINALBUDGETLEDGER" localSheetId="4">""</definedName>
    <definedName name="xlvar.REPCAL.ORIGINALBUDGETLEDGER" localSheetId="1">""</definedName>
    <definedName name="xlvar.REPCAL.ORIGINALBUDGETLEDGER" localSheetId="2">""</definedName>
    <definedName name="xlvar.REPCAL.PREVIOUSACTUALLEDGER" localSheetId="3">"17GLACT"</definedName>
    <definedName name="xlvar.REPCAL.PREVIOUSACTUALLEDGER" localSheetId="4">"18GLACT"</definedName>
    <definedName name="xlvar.REPCAL.PREVIOUSACTUALLEDGER" localSheetId="1">"18GLACT"</definedName>
    <definedName name="xlvar.REPCAL.PREVIOUSACTUALLEDGER" localSheetId="2">"18GLACT"</definedName>
    <definedName name="xlvar.REPCAL.PREVIOUSPERIOD" localSheetId="3">"12"</definedName>
    <definedName name="xlvar.REPCAL.PREVIOUSPERIOD" localSheetId="4">"12"</definedName>
    <definedName name="xlvar.REPCAL.PREVIOUSPERIOD" localSheetId="1">"12"</definedName>
    <definedName name="xlvar.REPCAL.PREVIOUSPERIOD" localSheetId="2">"12"</definedName>
    <definedName name="xlvar.REPCAL.STARTFINYEAR" localSheetId="3">"01-Apr-2017"</definedName>
    <definedName name="xlvar.REPCAL.STARTFINYEAR" localSheetId="4">"01-Apr-2018"</definedName>
    <definedName name="xlvar.REPCAL.STARTFINYEAR" localSheetId="1">"01-Apr-2018"</definedName>
    <definedName name="xlvar.REPCAL.STARTFINYEAR" localSheetId="2">"01-Apr-2018"</definedName>
    <definedName name="xlvar.REPCAL.STARTMONTH" localSheetId="3">"01-Mar-2017"</definedName>
    <definedName name="xlvar.REPCAL.STARTMONTH" localSheetId="4">"01-Apr-2019"</definedName>
    <definedName name="xlvar.REPCAL.STARTMONTH" localSheetId="1">"01-Apr-2019"</definedName>
    <definedName name="xlvar.REPCAL.STARTMONTH" localSheetId="2">"01-Apr-2019"</definedName>
    <definedName name="xlvar.REPORT_TITLE" localSheetId="7">"Overheads 1819 - Parking services"</definedName>
    <definedName name="xlvar.REPORT_TITLE" localSheetId="6">"Overheads 1819 - Parking services"</definedName>
    <definedName name="xlvar.REPORT_TITLE" localSheetId="5">"Budget Monitoring - Parking Services 1718"</definedName>
    <definedName name="xlvar.SORT_ORDER" localSheetId="7">""</definedName>
    <definedName name="xlvar.SORT_ORDER" localSheetId="6">""</definedName>
    <definedName name="xlvar.SORT_ORDER" localSheetId="5">""</definedName>
    <definedName name="xlvar.VARIABLE_VALUES" localSheetId="7">""</definedName>
    <definedName name="xlvar.VARIABLE_VALUES" localSheetId="6">""</definedName>
    <definedName name="xlvar.VARIABLE_VALUES" localSheetId="5">""</definedName>
    <definedName name="zzXLOne.ORIGINALDEFNSHEET" localSheetId="3">"MONITORINGREPBYCRITERIA (3).XLSXDesign"</definedName>
    <definedName name="zzXLOne.ORIGINALDEFNSHEET" localSheetId="4">"MONITORINGREPBYCRITERIA BUDGET&amp;FORECAST.XLSXDesign"</definedName>
    <definedName name="zzXLOne.ORIGINALDEFNSHEET" localSheetId="1">"MONITORINGREPBYCRITERIA BUDGET&amp;FORECAST.XLSXDesign"</definedName>
    <definedName name="zzXLOne.ORIGINALDEFNSHEET" localSheetId="2">"MONITORINGREPBYCRITERIA BUDGET&amp;FORECAST.XLSXDesign"</definedName>
  </definedNames>
  <calcPr calcId="162913"/>
</workbook>
</file>

<file path=xl/calcChain.xml><?xml version="1.0" encoding="utf-8"?>
<calcChain xmlns="http://schemas.openxmlformats.org/spreadsheetml/2006/main">
  <c r="R7" i="26" l="1"/>
  <c r="C8" i="2"/>
  <c r="E8" i="2"/>
  <c r="Q19" i="2" l="1"/>
  <c r="P19" i="2"/>
  <c r="O19" i="2"/>
  <c r="J19" i="2"/>
  <c r="H19" i="2"/>
  <c r="G19" i="2"/>
  <c r="F19" i="2"/>
  <c r="E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C18" i="2"/>
  <c r="G17" i="2"/>
  <c r="F17" i="2"/>
  <c r="E17" i="2"/>
  <c r="V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88" i="20"/>
  <c r="D78" i="20"/>
  <c r="D64" i="20"/>
  <c r="C16" i="2"/>
  <c r="M21" i="20"/>
  <c r="M19" i="20"/>
  <c r="E239" i="20"/>
  <c r="V15" i="2"/>
  <c r="U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F10" i="2"/>
  <c r="E10" i="2"/>
  <c r="I9" i="2"/>
  <c r="U9" i="2"/>
  <c r="T9" i="2"/>
  <c r="Q9" i="2"/>
  <c r="P9" i="2"/>
  <c r="O9" i="2"/>
  <c r="L9" i="2"/>
  <c r="G9" i="2"/>
  <c r="F9" i="2"/>
  <c r="E9" i="2"/>
  <c r="C9" i="2"/>
  <c r="S8" i="2"/>
  <c r="R8" i="2"/>
  <c r="P8" i="2"/>
  <c r="O8" i="2"/>
  <c r="N8" i="2"/>
  <c r="N21" i="2" s="1"/>
  <c r="M8" i="2"/>
  <c r="M21" i="2" s="1"/>
  <c r="L8" i="2"/>
  <c r="K8" i="2"/>
  <c r="K21" i="2" s="1"/>
  <c r="J8" i="2"/>
  <c r="I8" i="2"/>
  <c r="I21" i="2" s="1"/>
  <c r="H8" i="2"/>
  <c r="G8" i="2"/>
  <c r="F8" i="2"/>
  <c r="H41" i="21"/>
  <c r="F41" i="21"/>
  <c r="Q6" i="20"/>
  <c r="R7" i="24"/>
  <c r="R8" i="25"/>
  <c r="H21" i="2" l="1"/>
  <c r="L21" i="2"/>
  <c r="U21" i="2"/>
  <c r="S21" i="2"/>
  <c r="X10" i="2"/>
  <c r="J21" i="2"/>
  <c r="Q21" i="2"/>
  <c r="O21" i="2"/>
  <c r="T21" i="2"/>
  <c r="G21" i="2"/>
  <c r="X9" i="2"/>
  <c r="X8" i="2"/>
  <c r="P21" i="2"/>
  <c r="E21" i="2"/>
  <c r="R21" i="2"/>
  <c r="F21" i="2"/>
  <c r="V21" i="2"/>
  <c r="M11" i="20"/>
  <c r="M14" i="20" s="1"/>
  <c r="M12" i="20"/>
  <c r="M13" i="20"/>
  <c r="X12" i="2" l="1"/>
  <c r="O142" i="26"/>
  <c r="N142" i="26"/>
  <c r="M142" i="26"/>
  <c r="L142" i="26"/>
  <c r="J142" i="26"/>
  <c r="I142" i="26"/>
  <c r="G142" i="26"/>
  <c r="F142" i="26"/>
  <c r="E142" i="26"/>
  <c r="O137" i="26"/>
  <c r="N137" i="26"/>
  <c r="M137" i="26"/>
  <c r="L137" i="26"/>
  <c r="J137" i="26"/>
  <c r="I137" i="26"/>
  <c r="G137" i="26"/>
  <c r="F137" i="26"/>
  <c r="E137" i="26"/>
  <c r="O132" i="26"/>
  <c r="N132" i="26"/>
  <c r="M132" i="26"/>
  <c r="L132" i="26"/>
  <c r="J132" i="26"/>
  <c r="I132" i="26"/>
  <c r="G132" i="26"/>
  <c r="F132" i="26"/>
  <c r="E132" i="26"/>
  <c r="O127" i="26"/>
  <c r="N127" i="26"/>
  <c r="M127" i="26"/>
  <c r="L127" i="26"/>
  <c r="J127" i="26"/>
  <c r="I127" i="26"/>
  <c r="G127" i="26"/>
  <c r="F127" i="26"/>
  <c r="E127" i="26"/>
  <c r="O122" i="26"/>
  <c r="N122" i="26"/>
  <c r="M122" i="26"/>
  <c r="L122" i="26"/>
  <c r="J122" i="26"/>
  <c r="I122" i="26"/>
  <c r="G122" i="26"/>
  <c r="F122" i="26"/>
  <c r="E122" i="26"/>
  <c r="O117" i="26"/>
  <c r="N117" i="26"/>
  <c r="M117" i="26"/>
  <c r="L117" i="26"/>
  <c r="J117" i="26"/>
  <c r="I117" i="26"/>
  <c r="G117" i="26"/>
  <c r="F117" i="26"/>
  <c r="E117" i="26"/>
  <c r="O112" i="26"/>
  <c r="N112" i="26"/>
  <c r="M112" i="26"/>
  <c r="L112" i="26"/>
  <c r="J112" i="26"/>
  <c r="I112" i="26"/>
  <c r="G112" i="26"/>
  <c r="F112" i="26"/>
  <c r="E112" i="26"/>
  <c r="O107" i="26"/>
  <c r="N107" i="26"/>
  <c r="M107" i="26"/>
  <c r="L107" i="26"/>
  <c r="J107" i="26"/>
  <c r="I107" i="26"/>
  <c r="G107" i="26"/>
  <c r="F107" i="26"/>
  <c r="E107" i="26"/>
  <c r="O102" i="26"/>
  <c r="N102" i="26"/>
  <c r="M102" i="26"/>
  <c r="L102" i="26"/>
  <c r="J102" i="26"/>
  <c r="I102" i="26"/>
  <c r="G102" i="26"/>
  <c r="F102" i="26"/>
  <c r="E102" i="26"/>
  <c r="O97" i="26"/>
  <c r="N97" i="26"/>
  <c r="M97" i="26"/>
  <c r="L97" i="26"/>
  <c r="J97" i="26"/>
  <c r="I97" i="26"/>
  <c r="G97" i="26"/>
  <c r="F97" i="26"/>
  <c r="E97" i="26"/>
  <c r="O92" i="26"/>
  <c r="N92" i="26"/>
  <c r="M92" i="26"/>
  <c r="L92" i="26"/>
  <c r="J92" i="26"/>
  <c r="I92" i="26"/>
  <c r="G92" i="26"/>
  <c r="F92" i="26"/>
  <c r="E92" i="26"/>
  <c r="O87" i="26"/>
  <c r="N87" i="26"/>
  <c r="M87" i="26"/>
  <c r="L87" i="26"/>
  <c r="J87" i="26"/>
  <c r="I87" i="26"/>
  <c r="G87" i="26"/>
  <c r="F87" i="26"/>
  <c r="E87" i="26"/>
  <c r="O82" i="26"/>
  <c r="N82" i="26"/>
  <c r="M82" i="26"/>
  <c r="L82" i="26"/>
  <c r="J82" i="26"/>
  <c r="I82" i="26"/>
  <c r="G82" i="26"/>
  <c r="F82" i="26"/>
  <c r="E82" i="26"/>
  <c r="O77" i="26"/>
  <c r="N77" i="26"/>
  <c r="M77" i="26"/>
  <c r="L77" i="26"/>
  <c r="J77" i="26"/>
  <c r="I77" i="26"/>
  <c r="G77" i="26"/>
  <c r="F77" i="26"/>
  <c r="E77" i="26"/>
  <c r="O72" i="26"/>
  <c r="N72" i="26"/>
  <c r="M72" i="26"/>
  <c r="L72" i="26"/>
  <c r="J72" i="26"/>
  <c r="I72" i="26"/>
  <c r="G72" i="26"/>
  <c r="F72" i="26"/>
  <c r="E72" i="26"/>
  <c r="O67" i="26"/>
  <c r="N67" i="26"/>
  <c r="M67" i="26"/>
  <c r="L67" i="26"/>
  <c r="J67" i="26"/>
  <c r="I67" i="26"/>
  <c r="G67" i="26"/>
  <c r="F67" i="26"/>
  <c r="E67" i="26"/>
  <c r="O62" i="26"/>
  <c r="N62" i="26"/>
  <c r="M62" i="26"/>
  <c r="L62" i="26"/>
  <c r="J62" i="26"/>
  <c r="I62" i="26"/>
  <c r="G62" i="26"/>
  <c r="F62" i="26"/>
  <c r="E62" i="26"/>
  <c r="O57" i="26"/>
  <c r="N57" i="26"/>
  <c r="M57" i="26"/>
  <c r="L57" i="26"/>
  <c r="J57" i="26"/>
  <c r="I57" i="26"/>
  <c r="G57" i="26"/>
  <c r="F57" i="26"/>
  <c r="E57" i="26"/>
  <c r="O52" i="26"/>
  <c r="N52" i="26"/>
  <c r="M52" i="26"/>
  <c r="L52" i="26"/>
  <c r="J52" i="26"/>
  <c r="I52" i="26"/>
  <c r="G52" i="26"/>
  <c r="F52" i="26"/>
  <c r="E52" i="26"/>
  <c r="O47" i="26"/>
  <c r="N47" i="26"/>
  <c r="M47" i="26"/>
  <c r="L47" i="26"/>
  <c r="J47" i="26"/>
  <c r="I47" i="26"/>
  <c r="G47" i="26"/>
  <c r="F47" i="26"/>
  <c r="E47" i="26"/>
  <c r="O42" i="26"/>
  <c r="N42" i="26"/>
  <c r="M42" i="26"/>
  <c r="L42" i="26"/>
  <c r="J42" i="26"/>
  <c r="I42" i="26"/>
  <c r="G42" i="26"/>
  <c r="F42" i="26"/>
  <c r="E42" i="26"/>
  <c r="O37" i="26"/>
  <c r="N37" i="26"/>
  <c r="M37" i="26"/>
  <c r="L37" i="26"/>
  <c r="J37" i="26"/>
  <c r="I37" i="26"/>
  <c r="G37" i="26"/>
  <c r="F37" i="26"/>
  <c r="E37" i="26"/>
  <c r="O32" i="26"/>
  <c r="N32" i="26"/>
  <c r="M32" i="26"/>
  <c r="L32" i="26"/>
  <c r="J32" i="26"/>
  <c r="I32" i="26"/>
  <c r="G32" i="26"/>
  <c r="F32" i="26"/>
  <c r="E32" i="26"/>
  <c r="O27" i="26"/>
  <c r="N27" i="26"/>
  <c r="M27" i="26"/>
  <c r="L27" i="26"/>
  <c r="L144" i="26" s="1"/>
  <c r="J27" i="26"/>
  <c r="I27" i="26"/>
  <c r="G27" i="26"/>
  <c r="F27" i="26"/>
  <c r="F144" i="26" s="1"/>
  <c r="E27" i="26"/>
  <c r="O22" i="26"/>
  <c r="N22" i="26"/>
  <c r="M22" i="26"/>
  <c r="L22" i="26"/>
  <c r="J22" i="26"/>
  <c r="I22" i="26"/>
  <c r="G22" i="26"/>
  <c r="F22" i="26"/>
  <c r="E22" i="26"/>
  <c r="O17" i="26"/>
  <c r="N17" i="26"/>
  <c r="M17" i="26"/>
  <c r="L17" i="26"/>
  <c r="J17" i="26"/>
  <c r="I17" i="26"/>
  <c r="G17" i="26"/>
  <c r="F17" i="26"/>
  <c r="E17" i="26"/>
  <c r="O12" i="26"/>
  <c r="O144" i="26" s="1"/>
  <c r="N12" i="26"/>
  <c r="N144" i="26" s="1"/>
  <c r="M12" i="26"/>
  <c r="M144" i="26" s="1"/>
  <c r="L12" i="26"/>
  <c r="J12" i="26"/>
  <c r="J144" i="26" s="1"/>
  <c r="I12" i="26"/>
  <c r="I144" i="26" s="1"/>
  <c r="G12" i="26"/>
  <c r="G144" i="26" s="1"/>
  <c r="F12" i="26"/>
  <c r="E12" i="26"/>
  <c r="E144" i="26" s="1"/>
  <c r="O92" i="25" l="1"/>
  <c r="N92" i="25"/>
  <c r="M92" i="25"/>
  <c r="L92" i="25"/>
  <c r="J92" i="25"/>
  <c r="I92" i="25"/>
  <c r="G92" i="25"/>
  <c r="F92" i="25"/>
  <c r="E92" i="25"/>
  <c r="O87" i="25"/>
  <c r="N87" i="25"/>
  <c r="M87" i="25"/>
  <c r="L87" i="25"/>
  <c r="J87" i="25"/>
  <c r="I87" i="25"/>
  <c r="G87" i="25"/>
  <c r="F87" i="25"/>
  <c r="E87" i="25"/>
  <c r="O82" i="25"/>
  <c r="N82" i="25"/>
  <c r="M82" i="25"/>
  <c r="L82" i="25"/>
  <c r="J82" i="25"/>
  <c r="I82" i="25"/>
  <c r="G82" i="25"/>
  <c r="F82" i="25"/>
  <c r="E82" i="25"/>
  <c r="O77" i="25"/>
  <c r="N77" i="25"/>
  <c r="M77" i="25"/>
  <c r="L77" i="25"/>
  <c r="J77" i="25"/>
  <c r="I77" i="25"/>
  <c r="G77" i="25"/>
  <c r="F77" i="25"/>
  <c r="E77" i="25"/>
  <c r="O72" i="25"/>
  <c r="N72" i="25"/>
  <c r="M72" i="25"/>
  <c r="L72" i="25"/>
  <c r="J72" i="25"/>
  <c r="I72" i="25"/>
  <c r="G72" i="25"/>
  <c r="F72" i="25"/>
  <c r="E72" i="25"/>
  <c r="O67" i="25"/>
  <c r="N67" i="25"/>
  <c r="M67" i="25"/>
  <c r="L67" i="25"/>
  <c r="J67" i="25"/>
  <c r="I67" i="25"/>
  <c r="G67" i="25"/>
  <c r="F67" i="25"/>
  <c r="E67" i="25"/>
  <c r="O62" i="25"/>
  <c r="N62" i="25"/>
  <c r="M62" i="25"/>
  <c r="L62" i="25"/>
  <c r="J62" i="25"/>
  <c r="I62" i="25"/>
  <c r="G62" i="25"/>
  <c r="F62" i="25"/>
  <c r="E62" i="25"/>
  <c r="O57" i="25"/>
  <c r="N57" i="25"/>
  <c r="M57" i="25"/>
  <c r="L57" i="25"/>
  <c r="J57" i="25"/>
  <c r="I57" i="25"/>
  <c r="G57" i="25"/>
  <c r="F57" i="25"/>
  <c r="E57" i="25"/>
  <c r="O52" i="25"/>
  <c r="N52" i="25"/>
  <c r="M52" i="25"/>
  <c r="L52" i="25"/>
  <c r="J52" i="25"/>
  <c r="I52" i="25"/>
  <c r="G52" i="25"/>
  <c r="F52" i="25"/>
  <c r="E52" i="25"/>
  <c r="O47" i="25"/>
  <c r="N47" i="25"/>
  <c r="M47" i="25"/>
  <c r="L47" i="25"/>
  <c r="J47" i="25"/>
  <c r="I47" i="25"/>
  <c r="G47" i="25"/>
  <c r="F47" i="25"/>
  <c r="E47" i="25"/>
  <c r="O42" i="25"/>
  <c r="N42" i="25"/>
  <c r="M42" i="25"/>
  <c r="L42" i="25"/>
  <c r="J42" i="25"/>
  <c r="I42" i="25"/>
  <c r="G42" i="25"/>
  <c r="F42" i="25"/>
  <c r="E42" i="25"/>
  <c r="O37" i="25"/>
  <c r="N37" i="25"/>
  <c r="M37" i="25"/>
  <c r="L37" i="25"/>
  <c r="J37" i="25"/>
  <c r="I37" i="25"/>
  <c r="G37" i="25"/>
  <c r="F37" i="25"/>
  <c r="E37" i="25"/>
  <c r="O32" i="25"/>
  <c r="N32" i="25"/>
  <c r="M32" i="25"/>
  <c r="L32" i="25"/>
  <c r="J32" i="25"/>
  <c r="I32" i="25"/>
  <c r="G32" i="25"/>
  <c r="F32" i="25"/>
  <c r="E32" i="25"/>
  <c r="O27" i="25"/>
  <c r="N27" i="25"/>
  <c r="M27" i="25"/>
  <c r="L27" i="25"/>
  <c r="J27" i="25"/>
  <c r="I27" i="25"/>
  <c r="G27" i="25"/>
  <c r="F27" i="25"/>
  <c r="E27" i="25"/>
  <c r="O22" i="25"/>
  <c r="N22" i="25"/>
  <c r="M22" i="25"/>
  <c r="L22" i="25"/>
  <c r="J22" i="25"/>
  <c r="I22" i="25"/>
  <c r="G22" i="25"/>
  <c r="F22" i="25"/>
  <c r="E22" i="25"/>
  <c r="O17" i="25"/>
  <c r="N17" i="25"/>
  <c r="M17" i="25"/>
  <c r="L17" i="25"/>
  <c r="L94" i="25" s="1"/>
  <c r="J17" i="25"/>
  <c r="I17" i="25"/>
  <c r="G17" i="25"/>
  <c r="F17" i="25"/>
  <c r="F94" i="25" s="1"/>
  <c r="E17" i="25"/>
  <c r="O12" i="25"/>
  <c r="O94" i="25" s="1"/>
  <c r="N12" i="25"/>
  <c r="N94" i="25" s="1"/>
  <c r="M12" i="25"/>
  <c r="M94" i="25" s="1"/>
  <c r="L12" i="25"/>
  <c r="J12" i="25"/>
  <c r="J94" i="25" s="1"/>
  <c r="I12" i="25"/>
  <c r="I94" i="25" s="1"/>
  <c r="G12" i="25"/>
  <c r="G94" i="25" s="1"/>
  <c r="F12" i="25"/>
  <c r="E12" i="25"/>
  <c r="E94" i="25" s="1"/>
  <c r="O349" i="24" l="1"/>
  <c r="N349" i="24"/>
  <c r="M349" i="24"/>
  <c r="L349" i="24"/>
  <c r="J349" i="24"/>
  <c r="I349" i="24"/>
  <c r="G349" i="24"/>
  <c r="F349" i="24"/>
  <c r="E349" i="24"/>
  <c r="O344" i="24"/>
  <c r="N344" i="24"/>
  <c r="M344" i="24"/>
  <c r="L344" i="24"/>
  <c r="J344" i="24"/>
  <c r="I344" i="24"/>
  <c r="G344" i="24"/>
  <c r="F344" i="24"/>
  <c r="E344" i="24"/>
  <c r="O338" i="24"/>
  <c r="N338" i="24"/>
  <c r="M338" i="24"/>
  <c r="L338" i="24"/>
  <c r="J338" i="24"/>
  <c r="I338" i="24"/>
  <c r="G338" i="24"/>
  <c r="F338" i="24"/>
  <c r="E338" i="24"/>
  <c r="O330" i="24"/>
  <c r="N330" i="24"/>
  <c r="M330" i="24"/>
  <c r="L330" i="24"/>
  <c r="J330" i="24"/>
  <c r="I330" i="24"/>
  <c r="G330" i="24"/>
  <c r="F330" i="24"/>
  <c r="E330" i="24"/>
  <c r="O323" i="24"/>
  <c r="N323" i="24"/>
  <c r="M323" i="24"/>
  <c r="L323" i="24"/>
  <c r="J323" i="24"/>
  <c r="I323" i="24"/>
  <c r="G323" i="24"/>
  <c r="F323" i="24"/>
  <c r="E323" i="24"/>
  <c r="O318" i="24"/>
  <c r="N318" i="24"/>
  <c r="M318" i="24"/>
  <c r="L318" i="24"/>
  <c r="J318" i="24"/>
  <c r="I318" i="24"/>
  <c r="G318" i="24"/>
  <c r="F318" i="24"/>
  <c r="E318" i="24"/>
  <c r="O312" i="24"/>
  <c r="N312" i="24"/>
  <c r="M312" i="24"/>
  <c r="L312" i="24"/>
  <c r="J312" i="24"/>
  <c r="I312" i="24"/>
  <c r="G312" i="24"/>
  <c r="F312" i="24"/>
  <c r="E312" i="24"/>
  <c r="O306" i="24"/>
  <c r="N306" i="24"/>
  <c r="M306" i="24"/>
  <c r="L306" i="24"/>
  <c r="J306" i="24"/>
  <c r="I306" i="24"/>
  <c r="G306" i="24"/>
  <c r="F306" i="24"/>
  <c r="E306" i="24"/>
  <c r="O295" i="24"/>
  <c r="N295" i="24"/>
  <c r="M295" i="24"/>
  <c r="L295" i="24"/>
  <c r="J295" i="24"/>
  <c r="I295" i="24"/>
  <c r="G295" i="24"/>
  <c r="F295" i="24"/>
  <c r="E295" i="24"/>
  <c r="O290" i="24"/>
  <c r="N290" i="24"/>
  <c r="M290" i="24"/>
  <c r="L290" i="24"/>
  <c r="J290" i="24"/>
  <c r="I290" i="24"/>
  <c r="G290" i="24"/>
  <c r="F290" i="24"/>
  <c r="E290" i="24"/>
  <c r="O282" i="24"/>
  <c r="N282" i="24"/>
  <c r="M282" i="24"/>
  <c r="L282" i="24"/>
  <c r="J282" i="24"/>
  <c r="I282" i="24"/>
  <c r="G282" i="24"/>
  <c r="F282" i="24"/>
  <c r="E282" i="24"/>
  <c r="O271" i="24"/>
  <c r="N271" i="24"/>
  <c r="M271" i="24"/>
  <c r="L271" i="24"/>
  <c r="J271" i="24"/>
  <c r="I271" i="24"/>
  <c r="G271" i="24"/>
  <c r="F271" i="24"/>
  <c r="E271" i="24"/>
  <c r="O257" i="24"/>
  <c r="N257" i="24"/>
  <c r="M257" i="24"/>
  <c r="L257" i="24"/>
  <c r="J257" i="24"/>
  <c r="I257" i="24"/>
  <c r="G257" i="24"/>
  <c r="F257" i="24"/>
  <c r="E257" i="24"/>
  <c r="O246" i="24"/>
  <c r="N246" i="24"/>
  <c r="M246" i="24"/>
  <c r="L246" i="24"/>
  <c r="J246" i="24"/>
  <c r="I246" i="24"/>
  <c r="G246" i="24"/>
  <c r="F246" i="24"/>
  <c r="E246" i="24"/>
  <c r="O239" i="24"/>
  <c r="N239" i="24"/>
  <c r="M239" i="24"/>
  <c r="L239" i="24"/>
  <c r="J239" i="24"/>
  <c r="I239" i="24"/>
  <c r="G239" i="24"/>
  <c r="F239" i="24"/>
  <c r="E239" i="24"/>
  <c r="O232" i="24"/>
  <c r="N232" i="24"/>
  <c r="M232" i="24"/>
  <c r="L232" i="24"/>
  <c r="J232" i="24"/>
  <c r="I232" i="24"/>
  <c r="G232" i="24"/>
  <c r="F232" i="24"/>
  <c r="E232" i="24"/>
  <c r="O222" i="24"/>
  <c r="N222" i="24"/>
  <c r="M222" i="24"/>
  <c r="L222" i="24"/>
  <c r="J222" i="24"/>
  <c r="I222" i="24"/>
  <c r="G222" i="24"/>
  <c r="F222" i="24"/>
  <c r="E222" i="24"/>
  <c r="O211" i="24"/>
  <c r="N211" i="24"/>
  <c r="M211" i="24"/>
  <c r="L211" i="24"/>
  <c r="J211" i="24"/>
  <c r="I211" i="24"/>
  <c r="G211" i="24"/>
  <c r="F211" i="24"/>
  <c r="E211" i="24"/>
  <c r="O200" i="24"/>
  <c r="N200" i="24"/>
  <c r="M200" i="24"/>
  <c r="L200" i="24"/>
  <c r="J200" i="24"/>
  <c r="I200" i="24"/>
  <c r="G200" i="24"/>
  <c r="F200" i="24"/>
  <c r="E200" i="24"/>
  <c r="O187" i="24"/>
  <c r="N187" i="24"/>
  <c r="M187" i="24"/>
  <c r="L187" i="24"/>
  <c r="J187" i="24"/>
  <c r="I187" i="24"/>
  <c r="G187" i="24"/>
  <c r="F187" i="24"/>
  <c r="E187" i="24"/>
  <c r="O174" i="24"/>
  <c r="N174" i="24"/>
  <c r="M174" i="24"/>
  <c r="L174" i="24"/>
  <c r="J174" i="24"/>
  <c r="I174" i="24"/>
  <c r="G174" i="24"/>
  <c r="F174" i="24"/>
  <c r="E174" i="24"/>
  <c r="O158" i="24"/>
  <c r="N158" i="24"/>
  <c r="M158" i="24"/>
  <c r="L158" i="24"/>
  <c r="J158" i="24"/>
  <c r="I158" i="24"/>
  <c r="G158" i="24"/>
  <c r="F158" i="24"/>
  <c r="E158" i="24"/>
  <c r="O140" i="24"/>
  <c r="N140" i="24"/>
  <c r="M140" i="24"/>
  <c r="L140" i="24"/>
  <c r="J140" i="24"/>
  <c r="I140" i="24"/>
  <c r="G140" i="24"/>
  <c r="F140" i="24"/>
  <c r="E140" i="24"/>
  <c r="O129" i="24"/>
  <c r="N129" i="24"/>
  <c r="M129" i="24"/>
  <c r="L129" i="24"/>
  <c r="J129" i="24"/>
  <c r="I129" i="24"/>
  <c r="G129" i="24"/>
  <c r="F129" i="24"/>
  <c r="E129" i="24"/>
  <c r="O123" i="24"/>
  <c r="N123" i="24"/>
  <c r="M123" i="24"/>
  <c r="L123" i="24"/>
  <c r="J123" i="24"/>
  <c r="I123" i="24"/>
  <c r="G123" i="24"/>
  <c r="F123" i="24"/>
  <c r="E123" i="24"/>
  <c r="O113" i="24"/>
  <c r="N113" i="24"/>
  <c r="M113" i="24"/>
  <c r="L113" i="24"/>
  <c r="J113" i="24"/>
  <c r="I113" i="24"/>
  <c r="G113" i="24"/>
  <c r="F113" i="24"/>
  <c r="E113" i="24"/>
  <c r="O106" i="24"/>
  <c r="N106" i="24"/>
  <c r="M106" i="24"/>
  <c r="L106" i="24"/>
  <c r="J106" i="24"/>
  <c r="I106" i="24"/>
  <c r="G106" i="24"/>
  <c r="F106" i="24"/>
  <c r="E106" i="24"/>
  <c r="O98" i="24"/>
  <c r="N98" i="24"/>
  <c r="M98" i="24"/>
  <c r="L98" i="24"/>
  <c r="J98" i="24"/>
  <c r="I98" i="24"/>
  <c r="G98" i="24"/>
  <c r="F98" i="24"/>
  <c r="E98" i="24"/>
  <c r="O90" i="24"/>
  <c r="N90" i="24"/>
  <c r="M90" i="24"/>
  <c r="L90" i="24"/>
  <c r="J90" i="24"/>
  <c r="I90" i="24"/>
  <c r="G90" i="24"/>
  <c r="F90" i="24"/>
  <c r="E90" i="24"/>
  <c r="O80" i="24"/>
  <c r="N80" i="24"/>
  <c r="M80" i="24"/>
  <c r="L80" i="24"/>
  <c r="J80" i="24"/>
  <c r="I80" i="24"/>
  <c r="G80" i="24"/>
  <c r="F80" i="24"/>
  <c r="E80" i="24"/>
  <c r="O69" i="24"/>
  <c r="N69" i="24"/>
  <c r="M69" i="24"/>
  <c r="L69" i="24"/>
  <c r="J69" i="24"/>
  <c r="I69" i="24"/>
  <c r="G69" i="24"/>
  <c r="F69" i="24"/>
  <c r="E69" i="24"/>
  <c r="O64" i="24"/>
  <c r="N64" i="24"/>
  <c r="M64" i="24"/>
  <c r="L64" i="24"/>
  <c r="J64" i="24"/>
  <c r="I64" i="24"/>
  <c r="G64" i="24"/>
  <c r="F64" i="24"/>
  <c r="E64" i="24"/>
  <c r="O54" i="24"/>
  <c r="N54" i="24"/>
  <c r="M54" i="24"/>
  <c r="L54" i="24"/>
  <c r="J54" i="24"/>
  <c r="I54" i="24"/>
  <c r="G54" i="24"/>
  <c r="F54" i="24"/>
  <c r="E54" i="24"/>
  <c r="O42" i="24"/>
  <c r="N42" i="24"/>
  <c r="M42" i="24"/>
  <c r="L42" i="24"/>
  <c r="J42" i="24"/>
  <c r="I42" i="24"/>
  <c r="G42" i="24"/>
  <c r="F42" i="24"/>
  <c r="E42" i="24"/>
  <c r="O31" i="24"/>
  <c r="N31" i="24"/>
  <c r="M31" i="24"/>
  <c r="L31" i="24"/>
  <c r="J31" i="24"/>
  <c r="I31" i="24"/>
  <c r="G31" i="24"/>
  <c r="F31" i="24"/>
  <c r="E31" i="24"/>
  <c r="O19" i="24"/>
  <c r="O351" i="24" s="1"/>
  <c r="N19" i="24"/>
  <c r="N351" i="24" s="1"/>
  <c r="M19" i="24"/>
  <c r="M351" i="24" s="1"/>
  <c r="L19" i="24"/>
  <c r="L351" i="24" s="1"/>
  <c r="J19" i="24"/>
  <c r="J351" i="24" s="1"/>
  <c r="I19" i="24"/>
  <c r="I351" i="24" s="1"/>
  <c r="G19" i="24"/>
  <c r="G351" i="24" s="1"/>
  <c r="F19" i="24"/>
  <c r="F351" i="24" s="1"/>
  <c r="E19" i="24"/>
  <c r="E351" i="24" s="1"/>
  <c r="E141" i="20" l="1"/>
  <c r="I5" i="23"/>
  <c r="I5" i="21"/>
  <c r="D41" i="21" l="1"/>
  <c r="D24" i="23"/>
  <c r="I237" i="20" l="1"/>
  <c r="H237" i="20"/>
  <c r="G237" i="20"/>
  <c r="E237" i="20"/>
  <c r="I215" i="20"/>
  <c r="H215" i="20"/>
  <c r="G215" i="20"/>
  <c r="E215" i="20"/>
  <c r="I209" i="20"/>
  <c r="H209" i="20"/>
  <c r="G209" i="20"/>
  <c r="E209" i="20"/>
  <c r="I199" i="20"/>
  <c r="H199" i="20"/>
  <c r="G199" i="20"/>
  <c r="E199" i="20"/>
  <c r="I182" i="20"/>
  <c r="H182" i="20"/>
  <c r="G182" i="20"/>
  <c r="E182" i="20"/>
  <c r="I168" i="20"/>
  <c r="H168" i="20"/>
  <c r="G168" i="20"/>
  <c r="E168" i="20"/>
  <c r="I159" i="20"/>
  <c r="H159" i="20"/>
  <c r="G159" i="20"/>
  <c r="E159" i="20"/>
  <c r="I152" i="20"/>
  <c r="H152" i="20"/>
  <c r="E152" i="20"/>
  <c r="I147" i="20"/>
  <c r="H147" i="20"/>
  <c r="G147" i="20"/>
  <c r="E147" i="20"/>
  <c r="I141" i="20"/>
  <c r="H141" i="20"/>
  <c r="G141" i="20"/>
  <c r="I135" i="20"/>
  <c r="H135" i="20"/>
  <c r="G135" i="20"/>
  <c r="E135" i="20"/>
  <c r="I127" i="20"/>
  <c r="H127" i="20"/>
  <c r="G127" i="20"/>
  <c r="E127" i="20"/>
  <c r="I121" i="20"/>
  <c r="H121" i="20"/>
  <c r="G121" i="20"/>
  <c r="E121" i="20"/>
  <c r="I114" i="20"/>
  <c r="H114" i="20"/>
  <c r="G114" i="20"/>
  <c r="E114" i="20"/>
  <c r="I108" i="20"/>
  <c r="H108" i="20"/>
  <c r="G108" i="20"/>
  <c r="E108" i="20"/>
  <c r="I102" i="20"/>
  <c r="H102" i="20"/>
  <c r="G102" i="20"/>
  <c r="E102" i="20"/>
  <c r="I95" i="20"/>
  <c r="H95" i="20"/>
  <c r="G95" i="20"/>
  <c r="E95" i="20"/>
  <c r="I88" i="20"/>
  <c r="H88" i="20"/>
  <c r="G88" i="20"/>
  <c r="F88" i="20"/>
  <c r="E88" i="20"/>
  <c r="I78" i="20"/>
  <c r="H78" i="20"/>
  <c r="G78" i="20"/>
  <c r="F78" i="20"/>
  <c r="E78" i="20"/>
  <c r="I64" i="20"/>
  <c r="H64" i="20"/>
  <c r="G64" i="20"/>
  <c r="F64" i="20"/>
  <c r="E64" i="20"/>
  <c r="I51" i="20"/>
  <c r="H51" i="20"/>
  <c r="G51" i="20"/>
  <c r="F51" i="20"/>
  <c r="E51" i="20"/>
  <c r="I39" i="20"/>
  <c r="H39" i="20"/>
  <c r="G39" i="20"/>
  <c r="F39" i="20"/>
  <c r="E39" i="20"/>
  <c r="I33" i="20"/>
  <c r="H33" i="20"/>
  <c r="G33" i="20"/>
  <c r="F33" i="20"/>
  <c r="E33" i="20"/>
  <c r="I27" i="20"/>
  <c r="H27" i="20"/>
  <c r="G27" i="20"/>
  <c r="F27" i="20"/>
  <c r="E27" i="20"/>
  <c r="I18" i="20"/>
  <c r="H18" i="20"/>
  <c r="G18" i="20"/>
  <c r="F18" i="20"/>
  <c r="E18" i="20"/>
  <c r="I11" i="20"/>
  <c r="H11" i="20"/>
  <c r="G11" i="20"/>
  <c r="F11" i="20"/>
  <c r="E11" i="20"/>
  <c r="C21" i="2" l="1"/>
  <c r="X16" i="2" l="1"/>
  <c r="X19" i="2"/>
  <c r="X18" i="2"/>
  <c r="X17" i="2"/>
  <c r="E11" i="11" l="1"/>
  <c r="F11" i="11"/>
  <c r="G11" i="11"/>
  <c r="I11" i="11"/>
  <c r="J11" i="11"/>
  <c r="L11" i="11"/>
  <c r="M11" i="11"/>
  <c r="M18" i="11" s="1"/>
  <c r="N11" i="11"/>
  <c r="E16" i="11"/>
  <c r="F16" i="11"/>
  <c r="G16" i="11"/>
  <c r="I16" i="11"/>
  <c r="J16" i="11"/>
  <c r="L16" i="11"/>
  <c r="M16" i="11"/>
  <c r="N16" i="11"/>
  <c r="E18" i="11"/>
  <c r="I18" i="11"/>
  <c r="J18" i="11"/>
  <c r="L18" i="11"/>
  <c r="N18" i="11"/>
  <c r="X15" i="2" l="1"/>
  <c r="G18" i="11"/>
  <c r="F18" i="11"/>
  <c r="X21" i="2" l="1"/>
  <c r="X23" i="2" l="1"/>
  <c r="C23" i="2" l="1"/>
</calcChain>
</file>

<file path=xl/sharedStrings.xml><?xml version="1.0" encoding="utf-8"?>
<sst xmlns="http://schemas.openxmlformats.org/spreadsheetml/2006/main" count="2482" uniqueCount="303">
  <si>
    <t>Subjective</t>
  </si>
  <si>
    <t>Rural Car Parks</t>
  </si>
  <si>
    <t>Swan Walk MSCP</t>
  </si>
  <si>
    <t>The Forum MSCP</t>
  </si>
  <si>
    <t>Piries Place MSCP</t>
  </si>
  <si>
    <t>Denne Road CP</t>
  </si>
  <si>
    <t>London Road CP</t>
  </si>
  <si>
    <t>Hurst Road CP</t>
  </si>
  <si>
    <t>New Street CP</t>
  </si>
  <si>
    <t>Horsham Library CP</t>
  </si>
  <si>
    <t>North Parade CP</t>
  </si>
  <si>
    <t>North Street CP</t>
  </si>
  <si>
    <t>BT Exchange CP</t>
  </si>
  <si>
    <t>Talbot Lane CP</t>
  </si>
  <si>
    <t>Horsham Hospital CP</t>
  </si>
  <si>
    <t>Jubilee CP</t>
  </si>
  <si>
    <t>Income</t>
  </si>
  <si>
    <t>Sales</t>
  </si>
  <si>
    <t>Season Tickets</t>
  </si>
  <si>
    <t>Expenditure</t>
  </si>
  <si>
    <t>Property</t>
  </si>
  <si>
    <t>Supplies &amp; Services</t>
  </si>
  <si>
    <t>Insurance</t>
  </si>
  <si>
    <t>Corporate Overheads</t>
  </si>
  <si>
    <t>Depreciation / Impairments</t>
  </si>
  <si>
    <t>Net Income / Cost</t>
  </si>
  <si>
    <t>Advertising</t>
  </si>
  <si>
    <t>*</t>
  </si>
  <si>
    <t>TOTAL PARKING SERVICES</t>
  </si>
  <si>
    <t>:REPEAT END</t>
  </si>
  <si>
    <t>:h.*</t>
  </si>
  <si>
    <t>40493</t>
  </si>
  <si>
    <t>1545</t>
  </si>
  <si>
    <t>40493 - MISCELLANEOUS INCOME FEES</t>
  </si>
  <si>
    <t>:LIST</t>
  </si>
  <si>
    <t>:*</t>
  </si>
  <si>
    <t>1545 CAR PARKS</t>
  </si>
  <si>
    <t>:REPEAT</t>
  </si>
  <si>
    <t>1451</t>
  </si>
  <si>
    <t>1451 JUBILEE CAR PARK</t>
  </si>
  <si>
    <t>1284</t>
  </si>
  <si>
    <t>1284 HORSHAM HOSPITAL CAR PARK</t>
  </si>
  <si>
    <t>1277</t>
  </si>
  <si>
    <t>1277 LAPE - RUNNING COSTS</t>
  </si>
  <si>
    <t>1202</t>
  </si>
  <si>
    <t>1202 HORSHAM ON STREET PARKING SCHE</t>
  </si>
  <si>
    <t>1201</t>
  </si>
  <si>
    <t>1201 SHOPMOBILITY</t>
  </si>
  <si>
    <t>1173</t>
  </si>
  <si>
    <t>1173 BT EXCHANGE CAR PARK</t>
  </si>
  <si>
    <t>1172</t>
  </si>
  <si>
    <t>1172 NORTH STREET - HORSHAM</t>
  </si>
  <si>
    <t>1171</t>
  </si>
  <si>
    <t>1171 NORTH PARADE CAR PARK</t>
  </si>
  <si>
    <t>1170</t>
  </si>
  <si>
    <t>1170 HORSHAM LIBRARY CAR PARK</t>
  </si>
  <si>
    <t>1169</t>
  </si>
  <si>
    <t>1169 DUKES SQUARE CAR PARK</t>
  </si>
  <si>
    <t>1168</t>
  </si>
  <si>
    <t>1168 NEW STREET CAR PARK</t>
  </si>
  <si>
    <t>1167</t>
  </si>
  <si>
    <t>1167 HURST ROAD CAR PARK</t>
  </si>
  <si>
    <t>1166</t>
  </si>
  <si>
    <t>1166 LONDON ROAD CAR PARK</t>
  </si>
  <si>
    <t>1165</t>
  </si>
  <si>
    <t>1165 DENNE ROAD CAR PARK</t>
  </si>
  <si>
    <t>1164</t>
  </si>
  <si>
    <t>1164 PIRIES PLACE MSCP</t>
  </si>
  <si>
    <t>1163</t>
  </si>
  <si>
    <t>1163 THE FORUM MSCP</t>
  </si>
  <si>
    <t>1162</t>
  </si>
  <si>
    <t>1162 SWAN WALK MSCP</t>
  </si>
  <si>
    <t>1161</t>
  </si>
  <si>
    <t>1161 OTHER RURAL CAR PARKS</t>
  </si>
  <si>
    <t>1159</t>
  </si>
  <si>
    <t>1159 ROFFEY  - RURAL CAR PARK</t>
  </si>
  <si>
    <t>1156</t>
  </si>
  <si>
    <t>1156 RURAL CAR PARK - PARTRIDGE GRN</t>
  </si>
  <si>
    <t>1153</t>
  </si>
  <si>
    <t>1153 SOUTHWATER COUNTRY PARK - RURAL CAR PARK</t>
  </si>
  <si>
    <t>1152</t>
  </si>
  <si>
    <t>1152 PULBOROUGH - RURAL CAR PARK</t>
  </si>
  <si>
    <t>1151</t>
  </si>
  <si>
    <t>1151 HENFIELD  - RURAL CAR PARK</t>
  </si>
  <si>
    <t>1150</t>
  </si>
  <si>
    <t>1150 STORRINGTON - RURAL CAR PARK</t>
  </si>
  <si>
    <t>1149</t>
  </si>
  <si>
    <t>1149 STEYNING - RURAL CAR PARK</t>
  </si>
  <si>
    <t>REPEAT END</t>
  </si>
  <si>
    <t>h.*</t>
  </si>
  <si>
    <t>1148</t>
  </si>
  <si>
    <t>LIST</t>
  </si>
  <si>
    <t>1148 BILLINGSHURST - RURAL CAR PARK</t>
  </si>
  <si>
    <t>REPEAT</t>
  </si>
  <si>
    <t>FREEZEPANES</t>
  </si>
  <si>
    <t>SubjectiveAccount</t>
  </si>
  <si>
    <t>CostCentre</t>
  </si>
  <si>
    <t>Full Year Forecast</t>
  </si>
  <si>
    <t>Difference</t>
  </si>
  <si>
    <t>Last Year To Date</t>
  </si>
  <si>
    <t>Budget To Date</t>
  </si>
  <si>
    <t>Actual To Date</t>
  </si>
  <si>
    <t>Cost centre</t>
  </si>
  <si>
    <t xml:space="preserve"> Monitoring - PARKING SERVICES</t>
  </si>
  <si>
    <t>h.SET</t>
  </si>
  <si>
    <t>DefnSheetName=_defntmp_</t>
  </si>
  <si>
    <t>FORMAT XLONE REPORT</t>
  </si>
  <si>
    <t>Dukes Square CP</t>
  </si>
  <si>
    <t>4**</t>
  </si>
  <si>
    <t>40536</t>
  </si>
  <si>
    <t>1600</t>
  </si>
  <si>
    <t>1600 PARK VIEW CAR PARK</t>
  </si>
  <si>
    <t>1564</t>
  </si>
  <si>
    <t>1564 ARUN HOUSE CAR PARK</t>
  </si>
  <si>
    <t>1174</t>
  </si>
  <si>
    <t>1174 TALBOT LANE CAR PARK</t>
  </si>
  <si>
    <t>Arun House CP</t>
  </si>
  <si>
    <t>Park Vew CP</t>
  </si>
  <si>
    <t>40514</t>
  </si>
  <si>
    <t>40514 - ADVERTISING</t>
  </si>
  <si>
    <t>1154</t>
  </si>
  <si>
    <t>1154 RURAL CAR PARK - BRAMBER</t>
  </si>
  <si>
    <t>60886</t>
  </si>
  <si>
    <t>60886 - PLANNED PREVENTATIVE MAINTENANCE</t>
  </si>
  <si>
    <t>60068</t>
  </si>
  <si>
    <t>60068 - R/P/CP&amp;P - SIGNAGE</t>
  </si>
  <si>
    <t>60057</t>
  </si>
  <si>
    <t>60885</t>
  </si>
  <si>
    <t>60885 - REACTIVE MAINTENANCE</t>
  </si>
  <si>
    <t>60088</t>
  </si>
  <si>
    <t>60088 - GENERAL RATES</t>
  </si>
  <si>
    <t>1177</t>
  </si>
  <si>
    <t>60083</t>
  </si>
  <si>
    <t>60080</t>
  </si>
  <si>
    <t>60080 - ELECTRICITY</t>
  </si>
  <si>
    <t>60055</t>
  </si>
  <si>
    <t>60055 - LANDSCAPE WORKS (INC FENCING &amp; GARDENING</t>
  </si>
  <si>
    <t>1177 HOP OAST PARK &amp; RIDE</t>
  </si>
  <si>
    <t>60887</t>
  </si>
  <si>
    <t>60887 - CYCLIC MAINTENANCE</t>
  </si>
  <si>
    <t>60696</t>
  </si>
  <si>
    <t>60091</t>
  </si>
  <si>
    <t>60091 - CONTRACT CLEANING</t>
  </si>
  <si>
    <t>60085</t>
  </si>
  <si>
    <t>60085 - RENTS</t>
  </si>
  <si>
    <t>60073</t>
  </si>
  <si>
    <t>60073 - VANDALISM</t>
  </si>
  <si>
    <t>60044</t>
  </si>
  <si>
    <t>60044 - SERVICES - LIFTS</t>
  </si>
  <si>
    <t>60040</t>
  </si>
  <si>
    <t>60040 - FABRIC - REACTIVE</t>
  </si>
  <si>
    <t>60855</t>
  </si>
  <si>
    <t>60855 - TEMP ACCOM. MAINTENANCE COSTS</t>
  </si>
  <si>
    <t>1160</t>
  </si>
  <si>
    <t>1160 RURAL CAR PARKS - RUDGWICK</t>
  </si>
  <si>
    <t>1158 RURAL CAR PARK - WARNHAM</t>
  </si>
  <si>
    <t>1157 RURAL CAR PARKS - UPPER BEEDING</t>
  </si>
  <si>
    <t>1155</t>
  </si>
  <si>
    <t>1155 RURAL CAR PARK - COWFOLD</t>
  </si>
  <si>
    <t>60086</t>
  </si>
  <si>
    <t>60086 - ROOM HIRE</t>
  </si>
  <si>
    <t>Hop Oast Park &amp; Ride</t>
  </si>
  <si>
    <t>Residual Budget</t>
  </si>
  <si>
    <t>Current Annual Budget</t>
  </si>
  <si>
    <t>Actual</t>
  </si>
  <si>
    <t/>
  </si>
  <si>
    <t>Cost Centre</t>
  </si>
  <si>
    <t>Sub total</t>
  </si>
  <si>
    <t>Total</t>
  </si>
  <si>
    <t>60083 - WATER</t>
  </si>
  <si>
    <t>60057 - TREE MAINTENANCE</t>
  </si>
  <si>
    <t>FORMAT CIAXLONE REPORT</t>
  </si>
  <si>
    <t>DefnSheetName=_defntemp_</t>
  </si>
  <si>
    <t>SET</t>
  </si>
  <si>
    <t>Budget Monitoring - Parking Services 1819</t>
  </si>
  <si>
    <t>Account Short Description</t>
  </si>
  <si>
    <t>Commitment</t>
  </si>
  <si>
    <t>Actual plus Commitments</t>
  </si>
  <si>
    <t>Cost Centre: 1148 = BILLINGSHURST - RURAL CAR PARK</t>
  </si>
  <si>
    <t>EQUIPMENT &amp; TOO</t>
  </si>
  <si>
    <t>TICKETS</t>
  </si>
  <si>
    <t>SERVICE CHARGES</t>
  </si>
  <si>
    <t>Sub Total</t>
  </si>
  <si>
    <t>Cost Centre: 1149 = STEYNING - RURAL CAR PARK</t>
  </si>
  <si>
    <t>SURVEY COSTS</t>
  </si>
  <si>
    <t>Cost Centre: 1150 = STORRINGTON - RURAL CAR PARK</t>
  </si>
  <si>
    <t>EQUIP/ TOOLS-RE</t>
  </si>
  <si>
    <t>EXTERNAL PRINTI</t>
  </si>
  <si>
    <t>REFUNDS</t>
  </si>
  <si>
    <t>Cost Centre: 1151 = HENFIELD  - RURAL CAR PARK</t>
  </si>
  <si>
    <t>Cost Centre: 1152 = PULBOROUGH - RURAL CAR PARK</t>
  </si>
  <si>
    <t>Cost Centre: 1161 = OTHER RURAL CAR PARKS</t>
  </si>
  <si>
    <t>GENERAL MATERIA</t>
  </si>
  <si>
    <t>DISTRIBUTION CO</t>
  </si>
  <si>
    <t>OFFICERS TRAVEL</t>
  </si>
  <si>
    <t>PAYMENT FACILIT</t>
  </si>
  <si>
    <t>MISC. ADVERT</t>
  </si>
  <si>
    <t>Cost Centre: 1162 = SWAN WALK MSCP</t>
  </si>
  <si>
    <t>WATER COOLERS</t>
  </si>
  <si>
    <t>PROF FEES</t>
  </si>
  <si>
    <t>SECURITY CONTRA</t>
  </si>
  <si>
    <t>MISCELLANEOUS I</t>
  </si>
  <si>
    <t>VARIABLE SIGN C</t>
  </si>
  <si>
    <t>Cost Centre: 1163 = THE FORUM MSCP</t>
  </si>
  <si>
    <t>MATERIALS-DIR P</t>
  </si>
  <si>
    <t>USE OF CONSULTA</t>
  </si>
  <si>
    <t>Cost Centre: 1164 = PIRIES PLACE MSCP</t>
  </si>
  <si>
    <t>Cost Centre: 1165 = DENNE ROAD CAR PARK</t>
  </si>
  <si>
    <t>Cost Centre: 1166 = LONDON ROAD CAR PARK</t>
  </si>
  <si>
    <t>Cost Centre: 1167 = HURST ROAD CAR PARK</t>
  </si>
  <si>
    <t>Cost Centre: 1168 = NEW STREET CAR PARK</t>
  </si>
  <si>
    <t>Cost Centre: 1169 = DUKES SQUARE CAR PARK</t>
  </si>
  <si>
    <t>Cost Centre: 1170 = HORSHAM LIBRARY CAR PARK</t>
  </si>
  <si>
    <t>Cost Centre: 1171 = NORTH PARADE CAR PARK</t>
  </si>
  <si>
    <t>Cost Centre: 1172 = NORTH STREET - HORSHAM</t>
  </si>
  <si>
    <t>Cost Centre: 1173 = BT EXCHANGE CAR PARK</t>
  </si>
  <si>
    <t>Cost Centre: 1174 = TALBOT LANE CAR PARK</t>
  </si>
  <si>
    <t>Cost Centre: 1177 = HOP OAST PARK &amp; RIDE</t>
  </si>
  <si>
    <t>MOB CALLS &amp; REN</t>
  </si>
  <si>
    <t>Cost Centre: 1201 = SHOPMOBILITY</t>
  </si>
  <si>
    <t>OFF EQUP- PURCH</t>
  </si>
  <si>
    <t>JANITORIAL SUPP</t>
  </si>
  <si>
    <t>Cost Centre: 1202 = HORSHAM ON STREET PARKING SCHE</t>
  </si>
  <si>
    <t>STATNRY-RESIDNT</t>
  </si>
  <si>
    <t>STATNRY-VISITOR</t>
  </si>
  <si>
    <t>POSTAGE</t>
  </si>
  <si>
    <t>CLLR TRAINING</t>
  </si>
  <si>
    <t>SECURITY FEES O</t>
  </si>
  <si>
    <t>CAR PARK PERMIT</t>
  </si>
  <si>
    <t>WSCC REIMBURSEM</t>
  </si>
  <si>
    <t>Cost Centre: 1277 = LAPE - RUNNING COSTS</t>
  </si>
  <si>
    <t>ICT CONTRACTS</t>
  </si>
  <si>
    <t>PROTECTIVE CLOT</t>
  </si>
  <si>
    <t>IT EQUIPMENT PU</t>
  </si>
  <si>
    <t>DVLA ENQUIRY FE</t>
  </si>
  <si>
    <t>ADJUDICATION SE</t>
  </si>
  <si>
    <t>TEC REG &amp; WARRA</t>
  </si>
  <si>
    <t>Cost Centre: 1284 = HORSHAM HOSPITAL CAR PARK</t>
  </si>
  <si>
    <t>PCT REIMBURSEME</t>
  </si>
  <si>
    <t>Cost Centre: 1451 = JUBILEE CAR PARK</t>
  </si>
  <si>
    <t>Cost Centre: 1545 = CAR PARKS</t>
  </si>
  <si>
    <t>PURCHASE OF PRO</t>
  </si>
  <si>
    <t>BOOKS/ PUBS/PER</t>
  </si>
  <si>
    <t>STATIONERY - O/</t>
  </si>
  <si>
    <t>CREDIT CARD COM</t>
  </si>
  <si>
    <t>ADDITIONAL INSU</t>
  </si>
  <si>
    <t>SUBSRIPTS TO OR</t>
  </si>
  <si>
    <t>Overheads 1819 - Parking services</t>
  </si>
  <si>
    <t>BILLINGSHURST - RURAL CAR PARK</t>
  </si>
  <si>
    <t>STEYNING - RURAL CAR PARK</t>
  </si>
  <si>
    <t>STORRINGTON - RURAL CAR PARK</t>
  </si>
  <si>
    <t>HENFIELD  - RURAL CAR PARK</t>
  </si>
  <si>
    <t>PULBOROUGH - RURAL CAR PARK</t>
  </si>
  <si>
    <t>SOUTHWATER COUNTRY PARK - RURAL CAR PARK</t>
  </si>
  <si>
    <t>RURAL CAR PARK - BRAMBER</t>
  </si>
  <si>
    <t>RURAL CAR PARK - COWFOLD</t>
  </si>
  <si>
    <t>RURAL CAR PARK - PARTRIDGE GRN</t>
  </si>
  <si>
    <t>1157</t>
  </si>
  <si>
    <t>RURAL CAR PARKS - UPPER BEEDING</t>
  </si>
  <si>
    <t>1158</t>
  </si>
  <si>
    <t>RURAL CAR PARK - WARNHAM</t>
  </si>
  <si>
    <t>ROFFEY  - RURAL CAR PARK</t>
  </si>
  <si>
    <t>RURAL CAR PARKS - RUDGWICK</t>
  </si>
  <si>
    <t>OTHER RURAL CAR PARKS</t>
  </si>
  <si>
    <t>SWAN WALK MSCP</t>
  </si>
  <si>
    <t>THE FORUM MSCP</t>
  </si>
  <si>
    <t>PIRIES PLACE MSCP</t>
  </si>
  <si>
    <t>DENNE ROAD CAR PARK</t>
  </si>
  <si>
    <t>LONDON ROAD CAR PARK</t>
  </si>
  <si>
    <t>HURST ROAD CAR PARK</t>
  </si>
  <si>
    <t>NEW STREET CAR PARK</t>
  </si>
  <si>
    <t>DUKES SQUARE CAR PARK</t>
  </si>
  <si>
    <t>HORSHAM LIBRARY CAR PARK</t>
  </si>
  <si>
    <t>NORTH PARADE CAR PARK</t>
  </si>
  <si>
    <t>NORTH STREET - HORSHAM</t>
  </si>
  <si>
    <t>BT EXCHANGE CAR PARK</t>
  </si>
  <si>
    <t>TALBOT LANE CAR PARK</t>
  </si>
  <si>
    <t>HOP OAST PARK &amp; RIDE</t>
  </si>
  <si>
    <t>SHOPMOBILITY</t>
  </si>
  <si>
    <t>HORSHAM ON STREET PARKING SCHE</t>
  </si>
  <si>
    <t>LAPE - RUNNING COSTS</t>
  </si>
  <si>
    <t>HORSHAM HOSPITAL CAR PARK</t>
  </si>
  <si>
    <t>JUBILEE CAR PARK</t>
  </si>
  <si>
    <t>CAR PARKS</t>
  </si>
  <si>
    <t>ARUN HOUSE CAR PARK</t>
  </si>
  <si>
    <t>PARK VIEW CAR PARK</t>
  </si>
  <si>
    <t>Grand Total</t>
  </si>
  <si>
    <t>Impairments 1819 - Parking services</t>
  </si>
  <si>
    <t>Rural total</t>
  </si>
  <si>
    <t>For Ledger 19GLACT As at Year end adj 2019</t>
  </si>
  <si>
    <t>Full Year Budget</t>
  </si>
  <si>
    <t>60087 - ADMIN BUILDING EXPENSES</t>
  </si>
  <si>
    <t>60087</t>
  </si>
  <si>
    <t>60696 - SERVICES  MAINTENANCE</t>
  </si>
  <si>
    <t>60901 - ASSET ENHANCEMENT/ ENERGY EFFICIENCY</t>
  </si>
  <si>
    <t>60901</t>
  </si>
  <si>
    <t>1175 CAR WASH CONCESSION</t>
  </si>
  <si>
    <t>1175</t>
  </si>
  <si>
    <t>40536 - SEASON TICKET INCOME</t>
  </si>
  <si>
    <t>Swan Walk</t>
  </si>
  <si>
    <t>The Forum</t>
  </si>
  <si>
    <t>Piries Place</t>
  </si>
  <si>
    <t xml:space="preserve">Rural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</si>
</sst>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\(#,##0\);\-"/>
    <numFmt numFmtId="165" formatCode="#,##0;\-#,##0;0"/>
    <numFmt numFmtId="166" formatCode="_-&quot;£&quot;* #,##0_-;\-&quot;£&quot;* #,##0_-;_-&quot;£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848484"/>
      <name val="Calibri"/>
      <family val="2"/>
      <scheme val="minor"/>
    </font>
    <font>
      <sz val="11"/>
      <color rgb="FF848484"/>
      <name val="Calibri"/>
      <family val="2"/>
      <scheme val="minor"/>
    </font>
    <font>
      <sz val="10"/>
      <color rgb="FF84848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217346"/>
      <name val="Arial"/>
      <family val="2"/>
    </font>
    <font>
      <b/>
      <sz val="24"/>
      <color rgb="FFF79646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2DAE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>
      <alignment vertical="center"/>
    </xf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/>
    <xf numFmtId="0" fontId="0" fillId="0" borderId="0" xfId="0" quotePrefix="1"/>
    <xf numFmtId="0" fontId="2" fillId="0" borderId="0" xfId="0" applyFont="1"/>
    <xf numFmtId="44" fontId="0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0" fillId="0" borderId="0" xfId="0" applyNumberFormat="1"/>
    <xf numFmtId="0" fontId="0" fillId="2" borderId="0" xfId="0" applyFill="1"/>
    <xf numFmtId="0" fontId="0" fillId="2" borderId="0" xfId="0" applyFont="1" applyFill="1"/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3" fillId="0" borderId="0" xfId="0" applyFont="1"/>
    <xf numFmtId="0" fontId="0" fillId="0" borderId="0" xfId="0" applyFill="1" applyBorder="1"/>
    <xf numFmtId="165" fontId="2" fillId="0" borderId="1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0" xfId="0" applyFont="1" applyFill="1" applyBorder="1"/>
    <xf numFmtId="43" fontId="0" fillId="0" borderId="10" xfId="0" applyNumberForma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0" fontId="0" fillId="0" borderId="11" xfId="0" applyBorder="1"/>
    <xf numFmtId="165" fontId="2" fillId="0" borderId="12" xfId="0" applyNumberFormat="1" applyFont="1" applyBorder="1" applyAlignment="1">
      <alignment horizontal="right"/>
    </xf>
    <xf numFmtId="165" fontId="2" fillId="0" borderId="13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2" fillId="0" borderId="15" xfId="0" applyNumberFormat="1" applyFont="1" applyBorder="1" applyAlignment="1">
      <alignment horizontal="right"/>
    </xf>
    <xf numFmtId="165" fontId="2" fillId="0" borderId="16" xfId="0" applyNumberFormat="1" applyFont="1" applyBorder="1" applyAlignment="1">
      <alignment horizontal="right"/>
    </xf>
    <xf numFmtId="165" fontId="2" fillId="0" borderId="17" xfId="0" applyNumberFormat="1" applyFont="1" applyBorder="1" applyAlignment="1">
      <alignment horizontal="right"/>
    </xf>
    <xf numFmtId="165" fontId="0" fillId="0" borderId="0" xfId="0" applyNumberFormat="1"/>
    <xf numFmtId="165" fontId="0" fillId="0" borderId="7" xfId="0" applyNumberFormat="1" applyBorder="1"/>
    <xf numFmtId="165" fontId="0" fillId="0" borderId="0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6" fillId="0" borderId="0" xfId="0" applyNumberFormat="1" applyFont="1" applyFill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7" fillId="0" borderId="11" xfId="0" applyNumberFormat="1" applyFont="1" applyBorder="1" applyAlignment="1">
      <alignment horizontal="right"/>
    </xf>
    <xf numFmtId="165" fontId="0" fillId="0" borderId="0" xfId="0" quotePrefix="1" applyNumberFormat="1"/>
    <xf numFmtId="43" fontId="6" fillId="0" borderId="0" xfId="0" applyNumberFormat="1" applyFont="1" applyFill="1" applyBorder="1" applyAlignment="1">
      <alignment horizontal="right"/>
    </xf>
    <xf numFmtId="43" fontId="7" fillId="0" borderId="1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horizontal="right"/>
    </xf>
    <xf numFmtId="43" fontId="7" fillId="0" borderId="11" xfId="0" applyNumberFormat="1" applyFont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43" fontId="0" fillId="0" borderId="11" xfId="0" applyNumberFormat="1" applyBorder="1" applyAlignment="1">
      <alignment horizontal="right"/>
    </xf>
    <xf numFmtId="0" fontId="2" fillId="3" borderId="0" xfId="0" applyFont="1" applyFill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0" applyFont="1"/>
    <xf numFmtId="0" fontId="0" fillId="4" borderId="24" xfId="0" applyFill="1" applyBorder="1"/>
    <xf numFmtId="0" fontId="2" fillId="4" borderId="25" xfId="0" applyFont="1" applyFill="1" applyBorder="1" applyAlignment="1">
      <alignment vertical="center"/>
    </xf>
    <xf numFmtId="0" fontId="2" fillId="0" borderId="0" xfId="0" applyFont="1" applyBorder="1"/>
    <xf numFmtId="0" fontId="0" fillId="0" borderId="0" xfId="0" applyAlignment="1">
      <alignment horizontal="right"/>
    </xf>
    <xf numFmtId="0" fontId="11" fillId="4" borderId="26" xfId="3" applyFont="1" applyFill="1" applyBorder="1" applyAlignment="1">
      <alignment vertical="center"/>
    </xf>
    <xf numFmtId="44" fontId="11" fillId="4" borderId="26" xfId="4" applyFont="1" applyFill="1" applyBorder="1" applyAlignment="1">
      <alignment vertical="center"/>
    </xf>
    <xf numFmtId="0" fontId="12" fillId="5" borderId="0" xfId="3" applyFont="1" applyFill="1" applyAlignment="1">
      <alignment vertical="center"/>
    </xf>
    <xf numFmtId="0" fontId="13" fillId="0" borderId="0" xfId="3" applyFont="1"/>
    <xf numFmtId="0" fontId="10" fillId="0" borderId="0" xfId="3"/>
    <xf numFmtId="44" fontId="0" fillId="0" borderId="0" xfId="4" applyFont="1"/>
    <xf numFmtId="0" fontId="14" fillId="0" borderId="0" xfId="3" applyFont="1" applyAlignment="1">
      <alignment wrapText="1"/>
    </xf>
    <xf numFmtId="44" fontId="14" fillId="0" borderId="0" xfId="4" applyFont="1" applyAlignment="1">
      <alignment horizontal="right" wrapText="1"/>
    </xf>
    <xf numFmtId="44" fontId="14" fillId="0" borderId="0" xfId="4" applyFont="1" applyAlignment="1">
      <alignment wrapText="1"/>
    </xf>
    <xf numFmtId="0" fontId="14" fillId="0" borderId="0" xfId="3" applyFont="1"/>
    <xf numFmtId="44" fontId="14" fillId="0" borderId="0" xfId="4" applyFont="1"/>
    <xf numFmtId="0" fontId="0" fillId="0" borderId="0" xfId="4" applyNumberFormat="1" applyFont="1"/>
    <xf numFmtId="44" fontId="0" fillId="0" borderId="0" xfId="4" applyFont="1" applyBorder="1"/>
    <xf numFmtId="0" fontId="0" fillId="0" borderId="0" xfId="4" applyNumberFormat="1" applyFont="1" applyBorder="1"/>
    <xf numFmtId="44" fontId="0" fillId="0" borderId="28" xfId="4" applyFont="1" applyBorder="1"/>
    <xf numFmtId="0" fontId="0" fillId="0" borderId="28" xfId="4" applyNumberFormat="1" applyFont="1" applyBorder="1"/>
    <xf numFmtId="44" fontId="14" fillId="0" borderId="29" xfId="4" applyFont="1" applyBorder="1"/>
    <xf numFmtId="0" fontId="14" fillId="0" borderId="0" xfId="3" applyFont="1" applyAlignment="1">
      <alignment horizontal="right" wrapText="1"/>
    </xf>
    <xf numFmtId="44" fontId="10" fillId="0" borderId="0" xfId="3" applyNumberFormat="1"/>
    <xf numFmtId="44" fontId="10" fillId="0" borderId="0" xfId="1" applyFont="1"/>
    <xf numFmtId="44" fontId="14" fillId="0" borderId="29" xfId="1" applyFont="1" applyBorder="1"/>
    <xf numFmtId="44" fontId="11" fillId="4" borderId="26" xfId="1" applyFont="1" applyFill="1" applyBorder="1" applyAlignment="1">
      <alignment vertical="center"/>
    </xf>
    <xf numFmtId="44" fontId="14" fillId="0" borderId="0" xfId="1" applyFont="1" applyAlignment="1">
      <alignment horizontal="right" wrapText="1"/>
    </xf>
    <xf numFmtId="44" fontId="10" fillId="6" borderId="0" xfId="1" applyFont="1" applyFill="1"/>
    <xf numFmtId="0" fontId="10" fillId="0" borderId="0" xfId="3" applyNumberFormat="1"/>
    <xf numFmtId="0" fontId="10" fillId="0" borderId="0" xfId="3" applyNumberFormat="1" applyAlignment="1">
      <alignment horizontal="left"/>
    </xf>
    <xf numFmtId="2" fontId="11" fillId="4" borderId="26" xfId="3" applyNumberFormat="1" applyFont="1" applyFill="1" applyBorder="1" applyAlignment="1">
      <alignment vertical="center"/>
    </xf>
    <xf numFmtId="2" fontId="10" fillId="0" borderId="0" xfId="3" applyNumberFormat="1"/>
    <xf numFmtId="2" fontId="14" fillId="0" borderId="0" xfId="3" applyNumberFormat="1" applyFont="1" applyAlignment="1">
      <alignment wrapText="1"/>
    </xf>
    <xf numFmtId="2" fontId="14" fillId="0" borderId="0" xfId="3" applyNumberFormat="1" applyFont="1"/>
    <xf numFmtId="1" fontId="10" fillId="0" borderId="0" xfId="3" applyNumberFormat="1"/>
    <xf numFmtId="0" fontId="10" fillId="0" borderId="30" xfId="3" applyBorder="1"/>
    <xf numFmtId="44" fontId="10" fillId="0" borderId="30" xfId="3" applyNumberFormat="1" applyBorder="1"/>
    <xf numFmtId="44" fontId="0" fillId="4" borderId="24" xfId="1" applyFont="1" applyFill="1" applyBorder="1"/>
    <xf numFmtId="44" fontId="10" fillId="0" borderId="24" xfId="1" applyFont="1" applyBorder="1"/>
    <xf numFmtId="44" fontId="14" fillId="0" borderId="0" xfId="3" applyNumberFormat="1" applyFont="1"/>
    <xf numFmtId="166" fontId="0" fillId="0" borderId="0" xfId="1" applyNumberFormat="1" applyFont="1"/>
    <xf numFmtId="166" fontId="0" fillId="0" borderId="0" xfId="0" applyNumberFormat="1"/>
    <xf numFmtId="166" fontId="0" fillId="0" borderId="0" xfId="1" applyNumberFormat="1" applyFont="1" applyFill="1"/>
    <xf numFmtId="166" fontId="0" fillId="0" borderId="0" xfId="1" applyNumberFormat="1" applyFont="1" applyBorder="1" applyAlignment="1">
      <alignment horizontal="right"/>
    </xf>
    <xf numFmtId="166" fontId="2" fillId="0" borderId="0" xfId="0" applyNumberFormat="1" applyFont="1"/>
    <xf numFmtId="166" fontId="0" fillId="0" borderId="26" xfId="0" applyNumberFormat="1" applyBorder="1"/>
    <xf numFmtId="166" fontId="2" fillId="0" borderId="26" xfId="0" applyNumberFormat="1" applyFont="1" applyBorder="1"/>
    <xf numFmtId="166" fontId="0" fillId="0" borderId="0" xfId="1" applyNumberFormat="1" applyFont="1" applyBorder="1"/>
    <xf numFmtId="166" fontId="0" fillId="0" borderId="0" xfId="0" applyNumberFormat="1" applyBorder="1"/>
    <xf numFmtId="166" fontId="9" fillId="0" borderId="0" xfId="1" applyNumberFormat="1" applyFont="1" applyAlignment="1">
      <alignment vertical="center"/>
    </xf>
    <xf numFmtId="166" fontId="0" fillId="0" borderId="26" xfId="1" applyNumberFormat="1" applyFont="1" applyBorder="1"/>
    <xf numFmtId="166" fontId="0" fillId="0" borderId="27" xfId="1" applyNumberFormat="1" applyFont="1" applyBorder="1"/>
    <xf numFmtId="166" fontId="0" fillId="0" borderId="27" xfId="0" applyNumberFormat="1" applyBorder="1"/>
    <xf numFmtId="166" fontId="2" fillId="0" borderId="0" xfId="1" applyNumberFormat="1" applyFont="1"/>
    <xf numFmtId="166" fontId="2" fillId="0" borderId="26" xfId="1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7" borderId="30" xfId="3" applyFill="1" applyBorder="1" applyAlignment="1">
      <alignment horizontal="center"/>
    </xf>
  </cellXfs>
  <cellStyles count="5">
    <cellStyle name="Currency" xfId="1" builtinId="4"/>
    <cellStyle name="Currency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A61"/>
  <sheetViews>
    <sheetView tabSelected="1" zoomScaleNormal="100" workbookViewId="0">
      <pane xSplit="1" topLeftCell="B1" activePane="topRight" state="frozen"/>
      <selection pane="topRight" activeCell="D21" sqref="D21"/>
    </sheetView>
  </sheetViews>
  <sheetFormatPr defaultRowHeight="15" x14ac:dyDescent="0.25"/>
  <cols>
    <col min="1" max="1" width="26" bestFit="1" customWidth="1"/>
    <col min="2" max="2" width="9.28515625" customWidth="1"/>
    <col min="3" max="3" width="16.7109375" customWidth="1"/>
    <col min="4" max="4" width="10.28515625" customWidth="1"/>
    <col min="5" max="5" width="19.140625" customWidth="1"/>
    <col min="6" max="6" width="20.140625" customWidth="1"/>
    <col min="7" max="7" width="19.5703125" customWidth="1"/>
    <col min="8" max="8" width="17.28515625" customWidth="1"/>
    <col min="9" max="9" width="18.140625" customWidth="1"/>
    <col min="10" max="10" width="15" customWidth="1"/>
    <col min="11" max="11" width="16.7109375" customWidth="1"/>
    <col min="12" max="12" width="16.140625" bestFit="1" customWidth="1"/>
    <col min="13" max="13" width="21" customWidth="1"/>
    <col min="14" max="14" width="20" customWidth="1"/>
    <col min="15" max="15" width="18.140625" customWidth="1"/>
    <col min="16" max="16" width="18.28515625" customWidth="1"/>
    <col min="17" max="17" width="16.28515625" customWidth="1"/>
    <col min="18" max="18" width="20.42578125" customWidth="1"/>
    <col min="19" max="19" width="15.42578125" customWidth="1"/>
    <col min="20" max="21" width="15.42578125" style="4" customWidth="1"/>
    <col min="22" max="22" width="20.28515625" style="4" bestFit="1" customWidth="1"/>
    <col min="23" max="23" width="9.28515625" customWidth="1"/>
    <col min="24" max="24" width="16.28515625" bestFit="1" customWidth="1"/>
    <col min="25" max="25" width="9.28515625" customWidth="1"/>
    <col min="26" max="27" width="14.28515625" bestFit="1" customWidth="1"/>
  </cols>
  <sheetData>
    <row r="5" spans="1:27" x14ac:dyDescent="0.25">
      <c r="A5" s="1"/>
      <c r="B5" s="1"/>
      <c r="C5" s="2" t="s">
        <v>1</v>
      </c>
      <c r="D5" s="2"/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107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  <c r="R5" s="2" t="s">
        <v>14</v>
      </c>
      <c r="S5" s="2" t="s">
        <v>15</v>
      </c>
      <c r="T5" s="2" t="s">
        <v>116</v>
      </c>
      <c r="U5" s="2" t="s">
        <v>117</v>
      </c>
      <c r="V5" s="2" t="s">
        <v>161</v>
      </c>
      <c r="W5" s="2"/>
      <c r="X5" s="2"/>
    </row>
    <row r="6" spans="1:27" s="6" customFormat="1" x14ac:dyDescent="0.25">
      <c r="A6" s="6" t="s">
        <v>16</v>
      </c>
      <c r="E6" s="9">
        <v>1162</v>
      </c>
      <c r="F6" s="9">
        <v>1163</v>
      </c>
      <c r="G6" s="9">
        <v>1164</v>
      </c>
      <c r="H6" s="9">
        <v>1165</v>
      </c>
      <c r="I6" s="9">
        <v>1166</v>
      </c>
      <c r="J6" s="9">
        <v>1167</v>
      </c>
      <c r="K6" s="9">
        <v>1168</v>
      </c>
      <c r="L6" s="9">
        <v>1169</v>
      </c>
      <c r="M6" s="9">
        <v>1170</v>
      </c>
      <c r="N6" s="9">
        <v>1171</v>
      </c>
      <c r="O6" s="9">
        <v>1172</v>
      </c>
      <c r="P6" s="9">
        <v>1173</v>
      </c>
      <c r="Q6" s="9">
        <v>1174</v>
      </c>
      <c r="R6" s="9">
        <v>1284</v>
      </c>
      <c r="S6" s="9">
        <v>1451</v>
      </c>
      <c r="T6" s="9">
        <v>1564</v>
      </c>
      <c r="U6" s="9">
        <v>1600</v>
      </c>
      <c r="V6" s="9">
        <v>1177</v>
      </c>
    </row>
    <row r="7" spans="1:27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W7" s="1"/>
      <c r="X7" s="1"/>
    </row>
    <row r="8" spans="1:27" x14ac:dyDescent="0.25">
      <c r="A8" s="3" t="s">
        <v>17</v>
      </c>
      <c r="B8" s="1"/>
      <c r="C8" s="105">
        <f>Sales!R7</f>
        <v>-206522.84000000003</v>
      </c>
      <c r="D8" s="106"/>
      <c r="E8" s="105">
        <f>Sales!E57</f>
        <v>-1332017.02</v>
      </c>
      <c r="F8" s="105">
        <f>Sales!E62</f>
        <v>-307200.83</v>
      </c>
      <c r="G8" s="105">
        <f>Sales!E67</f>
        <v>-94683.45</v>
      </c>
      <c r="H8" s="105">
        <f>Sales!E72</f>
        <v>-247405.73</v>
      </c>
      <c r="I8" s="105">
        <f>Sales!E77</f>
        <v>-6927.25</v>
      </c>
      <c r="J8" s="105">
        <f>Sales!E82</f>
        <v>-338954.59</v>
      </c>
      <c r="K8" s="105">
        <f>Sales!E87</f>
        <v>-16797.080000000002</v>
      </c>
      <c r="L8" s="105">
        <f>Sales!E92</f>
        <v>-1399.04</v>
      </c>
      <c r="M8" s="105">
        <f>Sales!E97</f>
        <v>-24139.29</v>
      </c>
      <c r="N8" s="105">
        <f>Sales!E102</f>
        <v>-80687.78</v>
      </c>
      <c r="O8" s="105">
        <f>Sales!E107</f>
        <v>-107129.99</v>
      </c>
      <c r="P8" s="105">
        <f>Sales!E112</f>
        <v>-10485.61</v>
      </c>
      <c r="Q8" s="105">
        <v>0</v>
      </c>
      <c r="R8" s="107">
        <f>Sales!E132</f>
        <v>-81185.69</v>
      </c>
      <c r="S8" s="107">
        <f>Sales!E137</f>
        <v>-111489.53</v>
      </c>
      <c r="T8" s="107">
        <v>0</v>
      </c>
      <c r="U8" s="107">
        <v>0</v>
      </c>
      <c r="V8" s="107">
        <v>0</v>
      </c>
      <c r="W8" s="105"/>
      <c r="X8" s="105">
        <f>SUM(B8:V8)</f>
        <v>-2967025.7199999997</v>
      </c>
      <c r="Z8" s="10"/>
      <c r="AA8" s="10"/>
    </row>
    <row r="9" spans="1:27" x14ac:dyDescent="0.25">
      <c r="A9" s="3" t="s">
        <v>18</v>
      </c>
      <c r="B9" s="1"/>
      <c r="C9" s="105">
        <f>'Season Tickets'!R8</f>
        <v>-39445.340000000004</v>
      </c>
      <c r="D9" s="106"/>
      <c r="E9" s="105">
        <f>'Season Tickets'!E47</f>
        <v>-327371.21000000002</v>
      </c>
      <c r="F9" s="105">
        <f>'Season Tickets'!E52</f>
        <v>-313864.89</v>
      </c>
      <c r="G9" s="105">
        <f>'Season Tickets'!E57</f>
        <v>-3693.32</v>
      </c>
      <c r="H9" s="107">
        <v>0</v>
      </c>
      <c r="I9" s="105">
        <f>'Season Tickets'!E62</f>
        <v>-33698.559999999998</v>
      </c>
      <c r="J9" s="105">
        <v>0</v>
      </c>
      <c r="K9" s="105">
        <v>0</v>
      </c>
      <c r="L9" s="105">
        <f>'Season Tickets'!E67</f>
        <v>-24431.25</v>
      </c>
      <c r="M9" s="105">
        <v>0</v>
      </c>
      <c r="N9" s="105">
        <v>0</v>
      </c>
      <c r="O9" s="105">
        <f>'Season Tickets'!E72</f>
        <v>-5719.49</v>
      </c>
      <c r="P9" s="105">
        <f>'Season Tickets'!E77</f>
        <v>-33004.559999999998</v>
      </c>
      <c r="Q9" s="105">
        <f>'Season Tickets'!E82</f>
        <v>-16311.91</v>
      </c>
      <c r="R9" s="107">
        <v>0</v>
      </c>
      <c r="S9" s="107">
        <v>0</v>
      </c>
      <c r="T9" s="107">
        <f>'Season Tickets'!E87</f>
        <v>-9205</v>
      </c>
      <c r="U9" s="107">
        <f>'Season Tickets'!E92</f>
        <v>-4036.67</v>
      </c>
      <c r="V9" s="107">
        <v>0</v>
      </c>
      <c r="W9" s="105"/>
      <c r="X9" s="105">
        <f>SUM(B9:V9)</f>
        <v>-810782.20000000019</v>
      </c>
      <c r="Z9" s="10"/>
      <c r="AA9" s="10"/>
    </row>
    <row r="10" spans="1:27" s="4" customFormat="1" x14ac:dyDescent="0.25">
      <c r="A10" s="6" t="s">
        <v>26</v>
      </c>
      <c r="C10" s="105">
        <v>0</v>
      </c>
      <c r="D10" s="106"/>
      <c r="E10" s="108">
        <f>Advertising!E11</f>
        <v>-607</v>
      </c>
      <c r="F10" s="105">
        <f>Advertising!E16</f>
        <v>-275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5"/>
      <c r="X10" s="105">
        <f>SUM(C10:V10)</f>
        <v>-882</v>
      </c>
      <c r="AA10" s="10"/>
    </row>
    <row r="11" spans="1:27" x14ac:dyDescent="0.25">
      <c r="A11" s="3"/>
      <c r="B11" s="1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6"/>
      <c r="AA11" s="10"/>
    </row>
    <row r="12" spans="1:27" x14ac:dyDescent="0.25">
      <c r="B12" s="1"/>
      <c r="C12" s="106"/>
      <c r="D12" s="106"/>
      <c r="E12" s="105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10" t="s">
        <v>167</v>
      </c>
      <c r="X12" s="111">
        <f>SUM(X8:X10)</f>
        <v>-3778689.92</v>
      </c>
      <c r="AA12" s="10"/>
    </row>
    <row r="13" spans="1:27" x14ac:dyDescent="0.25">
      <c r="A13" s="3" t="s">
        <v>19</v>
      </c>
      <c r="B13" s="1"/>
      <c r="C13" s="106"/>
      <c r="D13" s="106"/>
      <c r="E13" s="105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AA13" s="10"/>
    </row>
    <row r="14" spans="1:27" x14ac:dyDescent="0.25">
      <c r="A14" s="3"/>
      <c r="B14" s="1"/>
      <c r="C14" s="106"/>
      <c r="D14" s="106"/>
      <c r="E14" s="105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5"/>
      <c r="AA14" s="10"/>
    </row>
    <row r="15" spans="1:27" s="13" customFormat="1" x14ac:dyDescent="0.25">
      <c r="A15" s="67" t="s">
        <v>20</v>
      </c>
      <c r="B15" s="13">
        <v>2</v>
      </c>
      <c r="C15" s="112">
        <f>Property!R7</f>
        <v>86756.610000000015</v>
      </c>
      <c r="D15" s="113"/>
      <c r="E15" s="112">
        <f>Property!E158</f>
        <v>358104.48999999993</v>
      </c>
      <c r="F15" s="112">
        <f>Property!E174</f>
        <v>178407.78999999998</v>
      </c>
      <c r="G15" s="112">
        <f>Property!E187</f>
        <v>41075.33</v>
      </c>
      <c r="H15" s="112">
        <f>Property!E200</f>
        <v>24995.37</v>
      </c>
      <c r="I15" s="112">
        <f>Property!E211</f>
        <v>5782.75</v>
      </c>
      <c r="J15" s="112">
        <f>Property!E222</f>
        <v>37045.659999999989</v>
      </c>
      <c r="K15" s="112">
        <f>Property!E232</f>
        <v>2743.83</v>
      </c>
      <c r="L15" s="112">
        <f>Property!E239</f>
        <v>5041</v>
      </c>
      <c r="M15" s="112">
        <f>Property!E246</f>
        <v>791.98</v>
      </c>
      <c r="N15" s="112">
        <f>Property!E257</f>
        <v>13229.869999999999</v>
      </c>
      <c r="O15" s="112">
        <f>Property!E271</f>
        <v>23474.969999999998</v>
      </c>
      <c r="P15" s="112">
        <f>Property!E282</f>
        <v>17579.64</v>
      </c>
      <c r="Q15" s="112">
        <f>Property!E290</f>
        <v>3080.86</v>
      </c>
      <c r="R15" s="112">
        <f>Property!E330</f>
        <v>606.75</v>
      </c>
      <c r="S15" s="112">
        <f>Property!E338</f>
        <v>9940.14</v>
      </c>
      <c r="T15" s="112">
        <v>0</v>
      </c>
      <c r="U15" s="112">
        <f>Property!E349</f>
        <v>9115.2800000000007</v>
      </c>
      <c r="V15" s="112">
        <f>Property!E306</f>
        <v>41699.56</v>
      </c>
      <c r="W15" s="112"/>
      <c r="X15" s="112">
        <f>SUM(C15:V15)</f>
        <v>859471.87999999989</v>
      </c>
      <c r="Z15"/>
      <c r="AA15" s="10"/>
    </row>
    <row r="16" spans="1:27" x14ac:dyDescent="0.25">
      <c r="A16" s="3" t="s">
        <v>21</v>
      </c>
      <c r="B16" s="1">
        <v>4</v>
      </c>
      <c r="C16" s="105">
        <f>'Supplies, services &amp; insurance'!Q6</f>
        <v>28784.199999999997</v>
      </c>
      <c r="D16" s="106"/>
      <c r="E16" s="107">
        <f>'Supplies, services &amp; insurance'!D64</f>
        <v>10265.030000000001</v>
      </c>
      <c r="F16" s="107">
        <f>'Supplies, services &amp; insurance'!D78</f>
        <v>10898.68</v>
      </c>
      <c r="G16" s="107">
        <f>'Supplies, services &amp; insurance'!D88</f>
        <v>2397.1</v>
      </c>
      <c r="H16" s="105">
        <f>'Supplies, services &amp; insurance'!E95</f>
        <v>3219.7200000000003</v>
      </c>
      <c r="I16" s="105">
        <f>'Supplies, services &amp; insurance'!E102</f>
        <v>764.22</v>
      </c>
      <c r="J16" s="105">
        <f>'Supplies, services &amp; insurance'!E108</f>
        <v>3536.74</v>
      </c>
      <c r="K16" s="105">
        <f>'Supplies, services &amp; insurance'!E114</f>
        <v>885.03</v>
      </c>
      <c r="L16" s="105">
        <f>'Supplies, services &amp; insurance'!E121</f>
        <v>769.08</v>
      </c>
      <c r="M16" s="105">
        <f>'Supplies, services &amp; insurance'!E127</f>
        <v>598.72</v>
      </c>
      <c r="N16" s="105">
        <f>'Supplies, services &amp; insurance'!E135</f>
        <v>6364.24</v>
      </c>
      <c r="O16" s="105">
        <f>'Supplies, services &amp; insurance'!E141</f>
        <v>1856.98</v>
      </c>
      <c r="P16" s="105">
        <f>'Supplies, services &amp; insurance'!E147</f>
        <v>905.23</v>
      </c>
      <c r="Q16" s="105">
        <f>'Supplies, services &amp; insurance'!E152</f>
        <v>0</v>
      </c>
      <c r="R16" s="105">
        <f>'Supplies, services &amp; insurance'!E209</f>
        <v>1408.9</v>
      </c>
      <c r="S16" s="105">
        <f>'Supplies, services &amp; insurance'!E215</f>
        <v>1222.6300000000001</v>
      </c>
      <c r="T16" s="105">
        <v>0</v>
      </c>
      <c r="U16" s="108">
        <v>0</v>
      </c>
      <c r="V16" s="105">
        <f>'Supplies, services &amp; insurance'!E159</f>
        <v>2598.1</v>
      </c>
      <c r="W16" s="105"/>
      <c r="X16" s="105">
        <f>SUM(C16:V16)</f>
        <v>76474.599999999991</v>
      </c>
      <c r="AA16" s="10"/>
    </row>
    <row r="17" spans="1:27" x14ac:dyDescent="0.25">
      <c r="A17" s="3" t="s">
        <v>22</v>
      </c>
      <c r="B17" s="68" t="s">
        <v>108</v>
      </c>
      <c r="C17" s="105">
        <v>0</v>
      </c>
      <c r="D17" s="106"/>
      <c r="E17" s="105">
        <f>'Supplies, services &amp; insurance'!M11</f>
        <v>11473.68</v>
      </c>
      <c r="F17" s="105">
        <f>'Supplies, services &amp; insurance'!M12</f>
        <v>8814.86</v>
      </c>
      <c r="G17" s="105">
        <f>'Supplies, services &amp; insurance'!M13</f>
        <v>3726.61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/>
      <c r="X17" s="105">
        <f>SUM(C17:V17)</f>
        <v>24015.15</v>
      </c>
      <c r="AA17" s="10"/>
    </row>
    <row r="18" spans="1:27" x14ac:dyDescent="0.25">
      <c r="A18" s="3" t="s">
        <v>23</v>
      </c>
      <c r="B18" s="1">
        <v>6</v>
      </c>
      <c r="C18" s="105">
        <f>'Overheads '!I5</f>
        <v>80855.500000000015</v>
      </c>
      <c r="D18" s="106"/>
      <c r="E18" s="114">
        <f>'Overheads '!D19</f>
        <v>40665.26</v>
      </c>
      <c r="F18" s="105">
        <f>'Overheads '!D20</f>
        <v>19224.900000000001</v>
      </c>
      <c r="G18" s="105">
        <f>'Overheads '!D21</f>
        <v>17826.8</v>
      </c>
      <c r="H18" s="105">
        <f>'Overheads '!D22</f>
        <v>10109.5</v>
      </c>
      <c r="I18" s="105">
        <f>'Overheads '!D23</f>
        <v>7419.22</v>
      </c>
      <c r="J18" s="105">
        <f>'Overheads '!D24</f>
        <v>10013.41</v>
      </c>
      <c r="K18" s="105">
        <f>'Overheads '!D25</f>
        <v>7439.71</v>
      </c>
      <c r="L18" s="105">
        <f>'Overheads '!D26</f>
        <v>6631.38</v>
      </c>
      <c r="M18" s="105">
        <f>'Overheads '!D27</f>
        <v>5656.43</v>
      </c>
      <c r="N18" s="105">
        <f>'Overheads '!D28</f>
        <v>7707.47</v>
      </c>
      <c r="O18" s="105">
        <f>'Overheads '!D29</f>
        <v>10622.39</v>
      </c>
      <c r="P18" s="105">
        <f>'Overheads '!D30</f>
        <v>8796.43</v>
      </c>
      <c r="Q18" s="105">
        <f>'Overheads '!D31</f>
        <v>5537.3</v>
      </c>
      <c r="R18" s="105">
        <f>'Overheads '!D36</f>
        <v>5483.51</v>
      </c>
      <c r="S18" s="105">
        <f>'Overheads '!D37</f>
        <v>9279.3700000000008</v>
      </c>
      <c r="T18" s="105">
        <f>'Overheads '!D39</f>
        <v>3484.99</v>
      </c>
      <c r="U18" s="105">
        <f>'Overheads '!D40</f>
        <v>3331.27</v>
      </c>
      <c r="V18" s="105">
        <f>'Overheads '!D32</f>
        <v>789.54</v>
      </c>
      <c r="W18" s="105"/>
      <c r="X18" s="105">
        <f>SUM(C18:V18)</f>
        <v>260874.37999999995</v>
      </c>
      <c r="Z18" s="10"/>
      <c r="AA18" s="10"/>
    </row>
    <row r="19" spans="1:27" x14ac:dyDescent="0.25">
      <c r="A19" s="3" t="s">
        <v>24</v>
      </c>
      <c r="B19" s="1">
        <v>7</v>
      </c>
      <c r="C19" s="105">
        <f>Impairments!I5</f>
        <v>38231.299999999996</v>
      </c>
      <c r="D19" s="106"/>
      <c r="E19" s="105">
        <f>Impairments!D15</f>
        <v>94495.29</v>
      </c>
      <c r="F19" s="105">
        <f>Impairments!D16</f>
        <v>-117256.08</v>
      </c>
      <c r="G19" s="105">
        <f>Impairments!D17</f>
        <v>1532172.11</v>
      </c>
      <c r="H19" s="105">
        <f>Impairments!D18</f>
        <v>1444.92</v>
      </c>
      <c r="I19" s="105">
        <v>0</v>
      </c>
      <c r="J19" s="105">
        <f>Impairments!D19</f>
        <v>21373.17</v>
      </c>
      <c r="K19" s="105">
        <v>0</v>
      </c>
      <c r="L19" s="105">
        <v>0</v>
      </c>
      <c r="M19" s="105">
        <v>0</v>
      </c>
      <c r="N19" s="105">
        <v>0</v>
      </c>
      <c r="O19" s="105">
        <f>Impairments!D20</f>
        <v>0</v>
      </c>
      <c r="P19" s="105">
        <f>Impairments!D21</f>
        <v>66.010000000000005</v>
      </c>
      <c r="Q19" s="105">
        <f>Impairments!D22</f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/>
      <c r="X19" s="105">
        <f>SUM(C19:V19)</f>
        <v>1570526.72</v>
      </c>
      <c r="AA19" s="10"/>
    </row>
    <row r="20" spans="1:27" x14ac:dyDescent="0.25">
      <c r="A20" s="3"/>
      <c r="B20" s="1"/>
      <c r="C20" s="109"/>
      <c r="D20" s="106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AA20" s="10"/>
    </row>
    <row r="21" spans="1:27" x14ac:dyDescent="0.25">
      <c r="A21" s="3"/>
      <c r="B21" s="1"/>
      <c r="C21" s="105">
        <f>SUM(C8:C19)</f>
        <v>-11340.57</v>
      </c>
      <c r="D21" s="106"/>
      <c r="E21" s="105">
        <f t="shared" ref="E21:V21" si="0">SUM(E8:E19)</f>
        <v>-1144991.48</v>
      </c>
      <c r="F21" s="105">
        <f t="shared" si="0"/>
        <v>-521250.57</v>
      </c>
      <c r="G21" s="105">
        <f t="shared" si="0"/>
        <v>1498821.1800000002</v>
      </c>
      <c r="H21" s="105">
        <f t="shared" si="0"/>
        <v>-207636.22</v>
      </c>
      <c r="I21" s="105">
        <f t="shared" si="0"/>
        <v>-26659.619999999995</v>
      </c>
      <c r="J21" s="105">
        <f t="shared" si="0"/>
        <v>-266985.6100000001</v>
      </c>
      <c r="K21" s="105">
        <f t="shared" si="0"/>
        <v>-5728.5100000000011</v>
      </c>
      <c r="L21" s="105">
        <f t="shared" si="0"/>
        <v>-13388.829999999998</v>
      </c>
      <c r="M21" s="105">
        <f t="shared" si="0"/>
        <v>-17092.16</v>
      </c>
      <c r="N21" s="105">
        <f t="shared" si="0"/>
        <v>-53386.200000000004</v>
      </c>
      <c r="O21" s="105">
        <f t="shared" si="0"/>
        <v>-76895.140000000014</v>
      </c>
      <c r="P21" s="105">
        <f t="shared" si="0"/>
        <v>-16142.859999999999</v>
      </c>
      <c r="Q21" s="105">
        <f t="shared" si="0"/>
        <v>-7693.7499999999991</v>
      </c>
      <c r="R21" s="105">
        <f t="shared" si="0"/>
        <v>-73686.530000000013</v>
      </c>
      <c r="S21" s="105">
        <f t="shared" si="0"/>
        <v>-91047.39</v>
      </c>
      <c r="T21" s="105">
        <f t="shared" si="0"/>
        <v>-5720.01</v>
      </c>
      <c r="U21" s="105">
        <f t="shared" si="0"/>
        <v>8409.880000000001</v>
      </c>
      <c r="V21" s="105">
        <f t="shared" si="0"/>
        <v>45087.199999999997</v>
      </c>
      <c r="W21" s="115" t="s">
        <v>167</v>
      </c>
      <c r="X21" s="111">
        <f>SUM(X15:X20)</f>
        <v>2791362.7299999995</v>
      </c>
      <c r="AA21" s="10"/>
    </row>
    <row r="22" spans="1:27" x14ac:dyDescent="0.25">
      <c r="A22" s="3"/>
      <c r="B22" s="1"/>
      <c r="C22" s="106"/>
      <c r="D22" s="106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16"/>
      <c r="X22" s="117"/>
      <c r="Z22" s="7"/>
      <c r="AA22" s="10"/>
    </row>
    <row r="23" spans="1:27" s="7" customFormat="1" x14ac:dyDescent="0.25">
      <c r="A23" s="8" t="s">
        <v>25</v>
      </c>
      <c r="C23" s="118">
        <f>X23</f>
        <v>-987327.19000000041</v>
      </c>
      <c r="D23" s="105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9" t="s">
        <v>168</v>
      </c>
      <c r="X23" s="119">
        <f>X12+X21</f>
        <v>-987327.19000000041</v>
      </c>
      <c r="Z23"/>
      <c r="AA23" s="10"/>
    </row>
    <row r="24" spans="1:27" x14ac:dyDescent="0.25">
      <c r="AA24" s="10"/>
    </row>
    <row r="25" spans="1:27" x14ac:dyDescent="0.25">
      <c r="J25" s="4"/>
      <c r="K25" s="4"/>
      <c r="L25" s="4"/>
    </row>
    <row r="26" spans="1:27" s="4" customFormat="1" x14ac:dyDescent="0.25">
      <c r="F26" s="10"/>
      <c r="Z26"/>
    </row>
    <row r="27" spans="1:27" x14ac:dyDescent="0.25">
      <c r="C27" s="4"/>
      <c r="D27" s="4"/>
      <c r="E27" s="4"/>
      <c r="F27" s="4"/>
    </row>
    <row r="28" spans="1:27" x14ac:dyDescent="0.25">
      <c r="C28" s="4"/>
      <c r="D28" s="4"/>
      <c r="E28" s="4"/>
      <c r="F28" s="4"/>
    </row>
    <row r="29" spans="1:27" x14ac:dyDescent="0.25">
      <c r="C29" s="4"/>
      <c r="D29" s="4"/>
      <c r="E29" s="4"/>
      <c r="F29" s="4"/>
    </row>
    <row r="30" spans="1:27" x14ac:dyDescent="0.25">
      <c r="C30" s="4"/>
      <c r="D30" s="4"/>
      <c r="E30" s="4"/>
      <c r="F30" s="4"/>
    </row>
    <row r="31" spans="1:27" x14ac:dyDescent="0.25">
      <c r="C31" s="4"/>
      <c r="D31" s="4"/>
      <c r="E31" s="4"/>
      <c r="F31" s="4"/>
    </row>
    <row r="32" spans="1:27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  <row r="37" spans="3:6" x14ac:dyDescent="0.25">
      <c r="C37" s="4"/>
      <c r="D37" s="4"/>
      <c r="E37" s="4"/>
      <c r="F37" s="4"/>
    </row>
    <row r="38" spans="3:6" x14ac:dyDescent="0.25">
      <c r="C38" s="4"/>
      <c r="D38" s="4"/>
      <c r="E38" s="4"/>
      <c r="F38" s="4"/>
    </row>
    <row r="39" spans="3:6" x14ac:dyDescent="0.25">
      <c r="C39" s="4"/>
      <c r="D39" s="4"/>
      <c r="E39" s="4"/>
      <c r="F39" s="4"/>
    </row>
    <row r="40" spans="3:6" x14ac:dyDescent="0.25">
      <c r="C40" s="4"/>
      <c r="D40" s="4"/>
      <c r="E40" s="4"/>
      <c r="F40" s="4"/>
    </row>
    <row r="41" spans="3:6" x14ac:dyDescent="0.25">
      <c r="C41" s="4"/>
      <c r="D41" s="4"/>
      <c r="E41" s="4"/>
      <c r="F41" s="4"/>
    </row>
    <row r="42" spans="3:6" x14ac:dyDescent="0.25">
      <c r="C42" s="4"/>
      <c r="D42" s="4"/>
      <c r="E42" s="4"/>
      <c r="F42" s="4"/>
    </row>
    <row r="43" spans="3:6" x14ac:dyDescent="0.25">
      <c r="C43" s="4"/>
      <c r="D43" s="4"/>
      <c r="E43" s="4"/>
      <c r="F43" s="4"/>
    </row>
    <row r="44" spans="3:6" x14ac:dyDescent="0.25">
      <c r="C44" s="4"/>
      <c r="D44" s="4"/>
      <c r="E44" s="4"/>
      <c r="F44" s="4"/>
    </row>
    <row r="45" spans="3:6" x14ac:dyDescent="0.25">
      <c r="C45" s="4"/>
      <c r="D45" s="4"/>
      <c r="E45" s="4"/>
      <c r="F45" s="4"/>
    </row>
    <row r="46" spans="3:6" x14ac:dyDescent="0.25">
      <c r="C46" s="4"/>
      <c r="D46" s="4"/>
      <c r="E46" s="4"/>
      <c r="F46" s="4"/>
    </row>
    <row r="47" spans="3:6" x14ac:dyDescent="0.25">
      <c r="C47" s="4"/>
      <c r="D47" s="4"/>
      <c r="E47" s="4"/>
      <c r="F47" s="4"/>
    </row>
    <row r="48" spans="3:6" x14ac:dyDescent="0.25">
      <c r="C48" s="4"/>
      <c r="D48" s="4"/>
      <c r="E48" s="4"/>
      <c r="F48" s="4"/>
    </row>
    <row r="49" spans="3:6" x14ac:dyDescent="0.25">
      <c r="C49" s="4"/>
      <c r="D49" s="4"/>
      <c r="E49" s="4"/>
      <c r="F49" s="4"/>
    </row>
    <row r="50" spans="3:6" x14ac:dyDescent="0.25">
      <c r="C50" s="4"/>
      <c r="D50" s="4"/>
      <c r="E50" s="4"/>
      <c r="F50" s="4"/>
    </row>
    <row r="51" spans="3:6" x14ac:dyDescent="0.25">
      <c r="C51" s="4"/>
      <c r="D51" s="4"/>
      <c r="E51" s="4"/>
      <c r="F51" s="4"/>
    </row>
    <row r="52" spans="3:6" x14ac:dyDescent="0.25">
      <c r="C52" s="4"/>
      <c r="D52" s="4"/>
      <c r="E52" s="4"/>
      <c r="F52" s="4"/>
    </row>
    <row r="53" spans="3:6" x14ac:dyDescent="0.25">
      <c r="C53" s="4"/>
      <c r="D53" s="4"/>
      <c r="E53" s="4"/>
      <c r="F53" s="4"/>
    </row>
    <row r="54" spans="3:6" x14ac:dyDescent="0.25">
      <c r="C54" s="4"/>
      <c r="D54" s="4"/>
      <c r="E54" s="4"/>
      <c r="F54" s="4"/>
    </row>
    <row r="55" spans="3:6" x14ac:dyDescent="0.25">
      <c r="C55" s="4"/>
      <c r="D55" s="4"/>
      <c r="E55" s="4"/>
      <c r="F55" s="4"/>
    </row>
    <row r="56" spans="3:6" x14ac:dyDescent="0.25">
      <c r="C56" s="4"/>
      <c r="D56" s="4"/>
      <c r="E56" s="4"/>
      <c r="F56" s="4"/>
    </row>
    <row r="57" spans="3:6" x14ac:dyDescent="0.25">
      <c r="C57" s="4"/>
      <c r="D57" s="4"/>
      <c r="E57" s="4"/>
      <c r="F57" s="4"/>
    </row>
    <row r="58" spans="3:6" x14ac:dyDescent="0.25">
      <c r="C58" s="4"/>
      <c r="D58" s="4"/>
      <c r="E58" s="4"/>
      <c r="F58" s="4"/>
    </row>
    <row r="59" spans="3:6" x14ac:dyDescent="0.25">
      <c r="C59" s="4"/>
      <c r="D59" s="5"/>
      <c r="E59" s="4"/>
      <c r="F59" s="4"/>
    </row>
    <row r="60" spans="3:6" x14ac:dyDescent="0.25">
      <c r="C60" s="4"/>
      <c r="D60" s="4"/>
      <c r="E60" s="4"/>
      <c r="F60" s="4"/>
    </row>
    <row r="61" spans="3:6" x14ac:dyDescent="0.25">
      <c r="C61" s="4"/>
      <c r="D61" s="4"/>
      <c r="E61" s="4"/>
      <c r="F61" s="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4"/>
  <sheetViews>
    <sheetView showGridLines="0" topLeftCell="B3" workbookViewId="0">
      <pane xSplit="2" ySplit="4" topLeftCell="D17" activePane="bottomRight" state="frozen"/>
      <selection activeCell="B3" sqref="B3"/>
      <selection pane="topRight" activeCell="D3" sqref="D3"/>
      <selection pane="bottomLeft" activeCell="B7" sqref="B7"/>
      <selection pane="bottomRight" activeCell="E40" sqref="E40"/>
    </sheetView>
  </sheetViews>
  <sheetFormatPr defaultRowHeight="15" x14ac:dyDescent="0.25"/>
  <cols>
    <col min="1" max="1" width="14.7109375" style="11" hidden="1" customWidth="1"/>
    <col min="2" max="2" width="13.5703125" style="4" customWidth="1"/>
    <col min="3" max="3" width="45.85546875" style="4" customWidth="1"/>
    <col min="4" max="4" width="6.28515625" style="4" customWidth="1"/>
    <col min="5" max="7" width="19.140625" style="4" customWidth="1"/>
    <col min="8" max="8" width="6.28515625" style="4" customWidth="1"/>
    <col min="9" max="10" width="19.140625" style="4" customWidth="1"/>
    <col min="11" max="11" width="6.42578125" style="4" customWidth="1"/>
    <col min="12" max="13" width="18.5703125" style="4" customWidth="1"/>
    <col min="14" max="15" width="0" style="4" hidden="1" customWidth="1"/>
    <col min="16" max="16" width="9.140625" style="4"/>
    <col min="17" max="17" width="10.140625" style="4" bestFit="1" customWidth="1"/>
    <col min="18" max="18" width="12.5703125" style="4" bestFit="1" customWidth="1"/>
    <col min="19" max="16384" width="9.140625" style="4"/>
  </cols>
  <sheetData>
    <row r="1" spans="1:18" s="65" customFormat="1" hidden="1" x14ac:dyDescent="0.25">
      <c r="A1" s="66" t="s">
        <v>106</v>
      </c>
      <c r="B1" s="65" t="s">
        <v>105</v>
      </c>
    </row>
    <row r="2" spans="1:18" ht="26.25" hidden="1" x14ac:dyDescent="0.4">
      <c r="A2" s="12" t="s">
        <v>104</v>
      </c>
      <c r="B2" s="64"/>
      <c r="C2" s="64"/>
      <c r="D2" s="64"/>
      <c r="I2" s="4">
        <v>0</v>
      </c>
    </row>
    <row r="3" spans="1:18" ht="18.75" x14ac:dyDescent="0.3">
      <c r="A3" s="12" t="s">
        <v>27</v>
      </c>
      <c r="B3" s="120" t="s">
        <v>103</v>
      </c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</row>
    <row r="4" spans="1:18" x14ac:dyDescent="0.25">
      <c r="A4" s="12" t="s">
        <v>27</v>
      </c>
      <c r="B4" s="121" t="s">
        <v>289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8" ht="15.75" thickBot="1" x14ac:dyDescent="0.3">
      <c r="A5" s="12" t="s">
        <v>27</v>
      </c>
    </row>
    <row r="6" spans="1:18" ht="34.5" customHeight="1" thickTop="1" x14ac:dyDescent="0.25">
      <c r="A6" s="12" t="s">
        <v>27</v>
      </c>
      <c r="B6" s="63" t="s">
        <v>102</v>
      </c>
      <c r="C6" s="63" t="s">
        <v>0</v>
      </c>
      <c r="D6" s="62"/>
      <c r="E6" s="61" t="s">
        <v>101</v>
      </c>
      <c r="F6" s="60" t="s">
        <v>100</v>
      </c>
      <c r="G6" s="59" t="s">
        <v>98</v>
      </c>
      <c r="H6" s="56"/>
      <c r="I6" s="58" t="s">
        <v>99</v>
      </c>
      <c r="J6" s="57" t="s">
        <v>98</v>
      </c>
      <c r="K6" s="56"/>
      <c r="L6" s="58" t="s">
        <v>290</v>
      </c>
      <c r="M6" s="57" t="s">
        <v>97</v>
      </c>
      <c r="N6" s="54" t="s">
        <v>96</v>
      </c>
      <c r="O6" s="54" t="s">
        <v>95</v>
      </c>
    </row>
    <row r="7" spans="1:18" x14ac:dyDescent="0.25">
      <c r="A7" s="12" t="s">
        <v>94</v>
      </c>
      <c r="B7" s="6"/>
      <c r="C7" s="6"/>
      <c r="D7" s="6"/>
      <c r="E7" s="53"/>
      <c r="F7" s="30"/>
      <c r="G7" s="29"/>
      <c r="H7" s="52"/>
      <c r="I7" s="27"/>
      <c r="J7" s="26"/>
      <c r="K7" s="13"/>
      <c r="L7" s="27"/>
      <c r="M7" s="26"/>
      <c r="Q7" s="4" t="s">
        <v>288</v>
      </c>
      <c r="R7" s="7">
        <f>E12+E17+E22+E27+E32+E37+E42+E47+E52</f>
        <v>-206522.84000000003</v>
      </c>
    </row>
    <row r="8" spans="1:18" x14ac:dyDescent="0.25">
      <c r="A8" s="12" t="s">
        <v>93</v>
      </c>
      <c r="B8" s="6" t="s">
        <v>92</v>
      </c>
      <c r="E8" s="51"/>
      <c r="F8" s="50"/>
      <c r="G8" s="49"/>
      <c r="H8" s="48"/>
      <c r="I8" s="27"/>
      <c r="J8" s="26"/>
      <c r="K8" s="13"/>
      <c r="L8" s="27"/>
      <c r="M8" s="26"/>
    </row>
    <row r="9" spans="1:18" x14ac:dyDescent="0.25">
      <c r="A9" s="12" t="s">
        <v>27</v>
      </c>
      <c r="E9" s="51"/>
      <c r="F9" s="50"/>
      <c r="G9" s="49"/>
      <c r="H9" s="48"/>
      <c r="I9" s="27"/>
      <c r="J9" s="26"/>
      <c r="K9" s="13"/>
      <c r="L9" s="27"/>
      <c r="M9" s="26"/>
    </row>
    <row r="10" spans="1:18" x14ac:dyDescent="0.25">
      <c r="A10" s="12" t="s">
        <v>91</v>
      </c>
      <c r="C10" s="4" t="s">
        <v>33</v>
      </c>
      <c r="E10" s="46">
        <v>-20767.57</v>
      </c>
      <c r="F10" s="45">
        <v>-1550</v>
      </c>
      <c r="G10" s="44">
        <v>-19217.57</v>
      </c>
      <c r="H10" s="43"/>
      <c r="I10" s="42">
        <v>-5719.01</v>
      </c>
      <c r="J10" s="41">
        <v>-15048.56</v>
      </c>
      <c r="K10" s="40"/>
      <c r="L10" s="42">
        <v>-1550</v>
      </c>
      <c r="M10" s="41">
        <v>-1550</v>
      </c>
      <c r="N10" s="47" t="s">
        <v>90</v>
      </c>
      <c r="O10" s="47" t="s">
        <v>31</v>
      </c>
    </row>
    <row r="11" spans="1:18" hidden="1" x14ac:dyDescent="0.25">
      <c r="A11" s="12" t="s">
        <v>89</v>
      </c>
      <c r="E11" s="46"/>
      <c r="F11" s="45"/>
      <c r="G11" s="44"/>
      <c r="H11" s="43"/>
      <c r="I11" s="42"/>
      <c r="J11" s="41"/>
      <c r="K11" s="40"/>
      <c r="L11" s="42"/>
      <c r="M11" s="41"/>
      <c r="N11" s="38"/>
      <c r="O11" s="38"/>
    </row>
    <row r="12" spans="1:18" ht="15.75" thickBot="1" x14ac:dyDescent="0.3">
      <c r="A12" s="12" t="s">
        <v>88</v>
      </c>
      <c r="B12" s="6"/>
      <c r="C12" s="6"/>
      <c r="D12" s="6"/>
      <c r="E12" s="37">
        <f>SUBTOTAL(9,E10:E11)</f>
        <v>-20767.57</v>
      </c>
      <c r="F12" s="32">
        <f>SUBTOTAL(9,F10:F11)</f>
        <v>-1550</v>
      </c>
      <c r="G12" s="36">
        <f>SUBTOTAL(9,G10:G11)</f>
        <v>-19217.57</v>
      </c>
      <c r="H12" s="22"/>
      <c r="I12" s="35">
        <f>SUBTOTAL(9,I10:I11)</f>
        <v>-5719.01</v>
      </c>
      <c r="J12" s="34">
        <f>SUBTOTAL(9,J10:J11)</f>
        <v>-15048.56</v>
      </c>
      <c r="K12" s="19"/>
      <c r="L12" s="35">
        <f>SUBTOTAL(9,L10:L11)</f>
        <v>-1550</v>
      </c>
      <c r="M12" s="34">
        <f>SUBTOTAL(9,M10:M11)</f>
        <v>-1550</v>
      </c>
      <c r="N12" s="32">
        <f>SUBTOTAL(9,N10:N11)</f>
        <v>0</v>
      </c>
      <c r="O12" s="32">
        <f>SUBTOTAL(9,O10:O11)</f>
        <v>0</v>
      </c>
    </row>
    <row r="13" spans="1:18" ht="15.75" thickTop="1" x14ac:dyDescent="0.25">
      <c r="A13" s="12" t="s">
        <v>37</v>
      </c>
      <c r="B13" s="6" t="s">
        <v>87</v>
      </c>
      <c r="E13" s="51"/>
      <c r="F13" s="50"/>
      <c r="G13" s="49"/>
      <c r="H13" s="48"/>
      <c r="I13" s="27"/>
      <c r="J13" s="26"/>
      <c r="K13" s="13"/>
      <c r="L13" s="27"/>
      <c r="M13" s="26"/>
    </row>
    <row r="14" spans="1:18" x14ac:dyDescent="0.25">
      <c r="A14" s="12" t="s">
        <v>35</v>
      </c>
      <c r="E14" s="51"/>
      <c r="F14" s="50"/>
      <c r="G14" s="49"/>
      <c r="H14" s="48"/>
      <c r="I14" s="27"/>
      <c r="J14" s="26"/>
      <c r="K14" s="13"/>
      <c r="L14" s="27"/>
      <c r="M14" s="26"/>
    </row>
    <row r="15" spans="1:18" x14ac:dyDescent="0.25">
      <c r="A15" s="12" t="s">
        <v>34</v>
      </c>
      <c r="C15" s="4" t="s">
        <v>33</v>
      </c>
      <c r="E15" s="46">
        <v>-44066.37</v>
      </c>
      <c r="F15" s="45">
        <v>0</v>
      </c>
      <c r="G15" s="44">
        <v>-44066.37</v>
      </c>
      <c r="H15" s="43"/>
      <c r="I15" s="42">
        <v>-31961.06</v>
      </c>
      <c r="J15" s="41">
        <v>-12105.31</v>
      </c>
      <c r="K15" s="40"/>
      <c r="L15" s="42">
        <v>0</v>
      </c>
      <c r="M15" s="41">
        <v>0</v>
      </c>
      <c r="N15" s="47" t="s">
        <v>86</v>
      </c>
      <c r="O15" s="47" t="s">
        <v>31</v>
      </c>
    </row>
    <row r="16" spans="1:18" hidden="1" x14ac:dyDescent="0.25">
      <c r="A16" s="12" t="s">
        <v>30</v>
      </c>
      <c r="E16" s="46"/>
      <c r="F16" s="45"/>
      <c r="G16" s="44"/>
      <c r="H16" s="43"/>
      <c r="I16" s="42"/>
      <c r="J16" s="41"/>
      <c r="K16" s="40"/>
      <c r="L16" s="42"/>
      <c r="M16" s="41"/>
      <c r="N16" s="38"/>
      <c r="O16" s="38"/>
    </row>
    <row r="17" spans="1:15" ht="15.75" thickBot="1" x14ac:dyDescent="0.3">
      <c r="A17" s="12" t="s">
        <v>29</v>
      </c>
      <c r="B17" s="6"/>
      <c r="C17" s="6"/>
      <c r="D17" s="6"/>
      <c r="E17" s="37">
        <f>SUBTOTAL(9,E15:E16)</f>
        <v>-44066.37</v>
      </c>
      <c r="F17" s="32">
        <f>SUBTOTAL(9,F15:F16)</f>
        <v>0</v>
      </c>
      <c r="G17" s="36">
        <f>SUBTOTAL(9,G15:G16)</f>
        <v>-44066.37</v>
      </c>
      <c r="H17" s="22"/>
      <c r="I17" s="35">
        <f>SUBTOTAL(9,I15:I16)</f>
        <v>-31961.06</v>
      </c>
      <c r="J17" s="34">
        <f>SUBTOTAL(9,J15:J16)</f>
        <v>-12105.31</v>
      </c>
      <c r="K17" s="19"/>
      <c r="L17" s="35">
        <f>SUBTOTAL(9,L15:L16)</f>
        <v>0</v>
      </c>
      <c r="M17" s="34">
        <f>SUBTOTAL(9,M15:M16)</f>
        <v>0</v>
      </c>
      <c r="N17" s="32">
        <f>SUBTOTAL(9,N15:N16)</f>
        <v>0</v>
      </c>
      <c r="O17" s="32">
        <f>SUBTOTAL(9,O15:O16)</f>
        <v>0</v>
      </c>
    </row>
    <row r="18" spans="1:15" ht="15.75" thickTop="1" x14ac:dyDescent="0.25">
      <c r="A18" s="12" t="s">
        <v>37</v>
      </c>
      <c r="B18" s="6" t="s">
        <v>85</v>
      </c>
      <c r="E18" s="51"/>
      <c r="F18" s="50"/>
      <c r="G18" s="49"/>
      <c r="H18" s="48"/>
      <c r="I18" s="27"/>
      <c r="J18" s="26"/>
      <c r="K18" s="13"/>
      <c r="L18" s="27"/>
      <c r="M18" s="26"/>
    </row>
    <row r="19" spans="1:15" x14ac:dyDescent="0.25">
      <c r="A19" s="12" t="s">
        <v>35</v>
      </c>
      <c r="E19" s="51"/>
      <c r="F19" s="50"/>
      <c r="G19" s="49"/>
      <c r="H19" s="48"/>
      <c r="I19" s="27"/>
      <c r="J19" s="26"/>
      <c r="K19" s="13"/>
      <c r="L19" s="27"/>
      <c r="M19" s="26"/>
    </row>
    <row r="20" spans="1:15" x14ac:dyDescent="0.25">
      <c r="A20" s="12" t="s">
        <v>34</v>
      </c>
      <c r="C20" s="4" t="s">
        <v>33</v>
      </c>
      <c r="E20" s="46">
        <v>-45212.92</v>
      </c>
      <c r="F20" s="45">
        <v>-5349.96</v>
      </c>
      <c r="G20" s="44">
        <v>-39862.959999999999</v>
      </c>
      <c r="H20" s="43"/>
      <c r="I20" s="42">
        <v>-37208.42</v>
      </c>
      <c r="J20" s="41">
        <v>-8004.5</v>
      </c>
      <c r="K20" s="40"/>
      <c r="L20" s="42">
        <v>-5349.96</v>
      </c>
      <c r="M20" s="41">
        <v>-5350</v>
      </c>
      <c r="N20" s="47" t="s">
        <v>84</v>
      </c>
      <c r="O20" s="47" t="s">
        <v>31</v>
      </c>
    </row>
    <row r="21" spans="1:15" hidden="1" x14ac:dyDescent="0.25">
      <c r="A21" s="12" t="s">
        <v>30</v>
      </c>
      <c r="E21" s="46"/>
      <c r="F21" s="45"/>
      <c r="G21" s="44"/>
      <c r="H21" s="43"/>
      <c r="I21" s="42"/>
      <c r="J21" s="41"/>
      <c r="K21" s="40"/>
      <c r="L21" s="42"/>
      <c r="M21" s="41"/>
      <c r="N21" s="38"/>
      <c r="O21" s="38"/>
    </row>
    <row r="22" spans="1:15" ht="15.75" thickBot="1" x14ac:dyDescent="0.3">
      <c r="A22" s="12" t="s">
        <v>29</v>
      </c>
      <c r="B22" s="6"/>
      <c r="C22" s="6"/>
      <c r="D22" s="6"/>
      <c r="E22" s="37">
        <f>SUBTOTAL(9,E20:E21)</f>
        <v>-45212.92</v>
      </c>
      <c r="F22" s="32">
        <f>SUBTOTAL(9,F20:F21)</f>
        <v>-5349.96</v>
      </c>
      <c r="G22" s="36">
        <f>SUBTOTAL(9,G20:G21)</f>
        <v>-39862.959999999999</v>
      </c>
      <c r="H22" s="22"/>
      <c r="I22" s="35">
        <f>SUBTOTAL(9,I20:I21)</f>
        <v>-37208.42</v>
      </c>
      <c r="J22" s="34">
        <f>SUBTOTAL(9,J20:J21)</f>
        <v>-8004.5</v>
      </c>
      <c r="K22" s="19"/>
      <c r="L22" s="35">
        <f>SUBTOTAL(9,L20:L21)</f>
        <v>-5349.96</v>
      </c>
      <c r="M22" s="34">
        <f>SUBTOTAL(9,M20:M21)</f>
        <v>-5350</v>
      </c>
      <c r="N22" s="32">
        <f>SUBTOTAL(9,N20:N21)</f>
        <v>0</v>
      </c>
      <c r="O22" s="32">
        <f>SUBTOTAL(9,O20:O21)</f>
        <v>0</v>
      </c>
    </row>
    <row r="23" spans="1:15" ht="15.75" thickTop="1" x14ac:dyDescent="0.25">
      <c r="A23" s="12" t="s">
        <v>37</v>
      </c>
      <c r="B23" s="6" t="s">
        <v>83</v>
      </c>
      <c r="E23" s="51"/>
      <c r="F23" s="50"/>
      <c r="G23" s="49"/>
      <c r="H23" s="48"/>
      <c r="I23" s="27"/>
      <c r="J23" s="26"/>
      <c r="K23" s="13"/>
      <c r="L23" s="27"/>
      <c r="M23" s="26"/>
    </row>
    <row r="24" spans="1:15" x14ac:dyDescent="0.25">
      <c r="A24" s="12" t="s">
        <v>35</v>
      </c>
      <c r="E24" s="51"/>
      <c r="F24" s="50"/>
      <c r="G24" s="49"/>
      <c r="H24" s="48"/>
      <c r="I24" s="27"/>
      <c r="J24" s="26"/>
      <c r="K24" s="13"/>
      <c r="L24" s="27"/>
      <c r="M24" s="26"/>
    </row>
    <row r="25" spans="1:15" x14ac:dyDescent="0.25">
      <c r="A25" s="12" t="s">
        <v>34</v>
      </c>
      <c r="C25" s="4" t="s">
        <v>33</v>
      </c>
      <c r="E25" s="46">
        <v>-21621.72</v>
      </c>
      <c r="F25" s="45">
        <v>0</v>
      </c>
      <c r="G25" s="44">
        <v>-21621.72</v>
      </c>
      <c r="H25" s="43"/>
      <c r="I25" s="42">
        <v>-11615.18</v>
      </c>
      <c r="J25" s="41">
        <v>-10006.540000000001</v>
      </c>
      <c r="K25" s="40"/>
      <c r="L25" s="42">
        <v>0</v>
      </c>
      <c r="M25" s="41">
        <v>0</v>
      </c>
      <c r="N25" s="47" t="s">
        <v>82</v>
      </c>
      <c r="O25" s="47" t="s">
        <v>31</v>
      </c>
    </row>
    <row r="26" spans="1:15" hidden="1" x14ac:dyDescent="0.25">
      <c r="A26" s="12" t="s">
        <v>30</v>
      </c>
      <c r="E26" s="46"/>
      <c r="F26" s="45"/>
      <c r="G26" s="44"/>
      <c r="H26" s="43"/>
      <c r="I26" s="42"/>
      <c r="J26" s="41"/>
      <c r="K26" s="40"/>
      <c r="L26" s="42"/>
      <c r="M26" s="41"/>
      <c r="N26" s="38"/>
      <c r="O26" s="38"/>
    </row>
    <row r="27" spans="1:15" ht="15.75" thickBot="1" x14ac:dyDescent="0.3">
      <c r="A27" s="12" t="s">
        <v>29</v>
      </c>
      <c r="B27" s="6"/>
      <c r="C27" s="6"/>
      <c r="D27" s="6"/>
      <c r="E27" s="37">
        <f>SUBTOTAL(9,E25:E26)</f>
        <v>-21621.72</v>
      </c>
      <c r="F27" s="32">
        <f>SUBTOTAL(9,F25:F26)</f>
        <v>0</v>
      </c>
      <c r="G27" s="36">
        <f>SUBTOTAL(9,G25:G26)</f>
        <v>-21621.72</v>
      </c>
      <c r="H27" s="22"/>
      <c r="I27" s="35">
        <f>SUBTOTAL(9,I25:I26)</f>
        <v>-11615.18</v>
      </c>
      <c r="J27" s="34">
        <f>SUBTOTAL(9,J25:J26)</f>
        <v>-10006.540000000001</v>
      </c>
      <c r="K27" s="19"/>
      <c r="L27" s="35">
        <f>SUBTOTAL(9,L25:L26)</f>
        <v>0</v>
      </c>
      <c r="M27" s="34">
        <f>SUBTOTAL(9,M25:M26)</f>
        <v>0</v>
      </c>
      <c r="N27" s="32">
        <f>SUBTOTAL(9,N25:N26)</f>
        <v>0</v>
      </c>
      <c r="O27" s="32">
        <f>SUBTOTAL(9,O25:O26)</f>
        <v>0</v>
      </c>
    </row>
    <row r="28" spans="1:15" ht="15.75" thickTop="1" x14ac:dyDescent="0.25">
      <c r="A28" s="12" t="s">
        <v>37</v>
      </c>
      <c r="B28" s="6" t="s">
        <v>81</v>
      </c>
      <c r="E28" s="51"/>
      <c r="F28" s="50"/>
      <c r="G28" s="49"/>
      <c r="H28" s="48"/>
      <c r="I28" s="27"/>
      <c r="J28" s="26"/>
      <c r="K28" s="13"/>
      <c r="L28" s="27"/>
      <c r="M28" s="26"/>
    </row>
    <row r="29" spans="1:15" x14ac:dyDescent="0.25">
      <c r="A29" s="12" t="s">
        <v>35</v>
      </c>
      <c r="E29" s="51"/>
      <c r="F29" s="50"/>
      <c r="G29" s="49"/>
      <c r="H29" s="48"/>
      <c r="I29" s="27"/>
      <c r="J29" s="26"/>
      <c r="K29" s="13"/>
      <c r="L29" s="27"/>
      <c r="M29" s="26"/>
    </row>
    <row r="30" spans="1:15" x14ac:dyDescent="0.25">
      <c r="A30" s="12" t="s">
        <v>34</v>
      </c>
      <c r="C30" s="4" t="s">
        <v>33</v>
      </c>
      <c r="E30" s="46">
        <v>-6073.73</v>
      </c>
      <c r="F30" s="45">
        <v>0</v>
      </c>
      <c r="G30" s="44">
        <v>-6073.73</v>
      </c>
      <c r="H30" s="43"/>
      <c r="I30" s="42">
        <v>-4166.96</v>
      </c>
      <c r="J30" s="41">
        <v>-1906.77</v>
      </c>
      <c r="K30" s="40"/>
      <c r="L30" s="42">
        <v>0</v>
      </c>
      <c r="M30" s="41">
        <v>0</v>
      </c>
      <c r="N30" s="47" t="s">
        <v>80</v>
      </c>
      <c r="O30" s="47" t="s">
        <v>31</v>
      </c>
    </row>
    <row r="31" spans="1:15" hidden="1" x14ac:dyDescent="0.25">
      <c r="A31" s="12" t="s">
        <v>30</v>
      </c>
      <c r="E31" s="46"/>
      <c r="F31" s="45"/>
      <c r="G31" s="44"/>
      <c r="H31" s="43"/>
      <c r="I31" s="42"/>
      <c r="J31" s="41"/>
      <c r="K31" s="40"/>
      <c r="L31" s="42"/>
      <c r="M31" s="41"/>
      <c r="N31" s="38"/>
      <c r="O31" s="38"/>
    </row>
    <row r="32" spans="1:15" ht="15.75" thickBot="1" x14ac:dyDescent="0.3">
      <c r="A32" s="12" t="s">
        <v>29</v>
      </c>
      <c r="B32" s="6"/>
      <c r="C32" s="6"/>
      <c r="D32" s="6"/>
      <c r="E32" s="37">
        <f>SUBTOTAL(9,E30:E31)</f>
        <v>-6073.73</v>
      </c>
      <c r="F32" s="32">
        <f>SUBTOTAL(9,F30:F31)</f>
        <v>0</v>
      </c>
      <c r="G32" s="36">
        <f>SUBTOTAL(9,G30:G31)</f>
        <v>-6073.73</v>
      </c>
      <c r="H32" s="22"/>
      <c r="I32" s="35">
        <f>SUBTOTAL(9,I30:I31)</f>
        <v>-4166.96</v>
      </c>
      <c r="J32" s="34">
        <f>SUBTOTAL(9,J30:J31)</f>
        <v>-1906.77</v>
      </c>
      <c r="K32" s="19"/>
      <c r="L32" s="35">
        <f>SUBTOTAL(9,L30:L31)</f>
        <v>0</v>
      </c>
      <c r="M32" s="34">
        <f>SUBTOTAL(9,M30:M31)</f>
        <v>0</v>
      </c>
      <c r="N32" s="32">
        <f>SUBTOTAL(9,N30:N31)</f>
        <v>0</v>
      </c>
      <c r="O32" s="32">
        <f>SUBTOTAL(9,O30:O31)</f>
        <v>0</v>
      </c>
    </row>
    <row r="33" spans="1:15" ht="15.75" thickTop="1" x14ac:dyDescent="0.25">
      <c r="A33" s="12" t="s">
        <v>37</v>
      </c>
      <c r="B33" s="6" t="s">
        <v>79</v>
      </c>
      <c r="E33" s="51"/>
      <c r="F33" s="50"/>
      <c r="G33" s="49"/>
      <c r="H33" s="48"/>
      <c r="I33" s="27"/>
      <c r="J33" s="26"/>
      <c r="K33" s="13"/>
      <c r="L33" s="27"/>
      <c r="M33" s="26"/>
    </row>
    <row r="34" spans="1:15" x14ac:dyDescent="0.25">
      <c r="A34" s="12" t="s">
        <v>35</v>
      </c>
      <c r="E34" s="51"/>
      <c r="F34" s="50"/>
      <c r="G34" s="49"/>
      <c r="H34" s="48"/>
      <c r="I34" s="27"/>
      <c r="J34" s="26"/>
      <c r="K34" s="13"/>
      <c r="L34" s="27"/>
      <c r="M34" s="26"/>
    </row>
    <row r="35" spans="1:15" x14ac:dyDescent="0.25">
      <c r="A35" s="12" t="s">
        <v>34</v>
      </c>
      <c r="C35" s="4" t="s">
        <v>33</v>
      </c>
      <c r="E35" s="46">
        <v>0</v>
      </c>
      <c r="F35" s="45">
        <v>0</v>
      </c>
      <c r="G35" s="44">
        <v>0</v>
      </c>
      <c r="H35" s="43"/>
      <c r="I35" s="42">
        <v>-167.67</v>
      </c>
      <c r="J35" s="41">
        <v>167.67</v>
      </c>
      <c r="K35" s="40"/>
      <c r="L35" s="42">
        <v>0</v>
      </c>
      <c r="M35" s="41">
        <v>0</v>
      </c>
      <c r="N35" s="47" t="s">
        <v>78</v>
      </c>
      <c r="O35" s="47" t="s">
        <v>31</v>
      </c>
    </row>
    <row r="36" spans="1:15" hidden="1" x14ac:dyDescent="0.25">
      <c r="A36" s="12" t="s">
        <v>30</v>
      </c>
      <c r="E36" s="46"/>
      <c r="F36" s="45"/>
      <c r="G36" s="44"/>
      <c r="H36" s="43"/>
      <c r="I36" s="42"/>
      <c r="J36" s="41"/>
      <c r="K36" s="40"/>
      <c r="L36" s="42"/>
      <c r="M36" s="41"/>
      <c r="N36" s="38"/>
      <c r="O36" s="38"/>
    </row>
    <row r="37" spans="1:15" ht="15.75" thickBot="1" x14ac:dyDescent="0.3">
      <c r="A37" s="12" t="s">
        <v>29</v>
      </c>
      <c r="B37" s="6"/>
      <c r="C37" s="6"/>
      <c r="D37" s="6"/>
      <c r="E37" s="37">
        <f>SUBTOTAL(9,E35:E36)</f>
        <v>0</v>
      </c>
      <c r="F37" s="32">
        <f>SUBTOTAL(9,F35:F36)</f>
        <v>0</v>
      </c>
      <c r="G37" s="36">
        <f>SUBTOTAL(9,G35:G36)</f>
        <v>0</v>
      </c>
      <c r="H37" s="22"/>
      <c r="I37" s="35">
        <f>SUBTOTAL(9,I35:I36)</f>
        <v>-167.67</v>
      </c>
      <c r="J37" s="34">
        <f>SUBTOTAL(9,J35:J36)</f>
        <v>167.67</v>
      </c>
      <c r="K37" s="19"/>
      <c r="L37" s="35">
        <f>SUBTOTAL(9,L35:L36)</f>
        <v>0</v>
      </c>
      <c r="M37" s="34">
        <f>SUBTOTAL(9,M35:M36)</f>
        <v>0</v>
      </c>
      <c r="N37" s="32">
        <f>SUBTOTAL(9,N35:N36)</f>
        <v>0</v>
      </c>
      <c r="O37" s="32">
        <f>SUBTOTAL(9,O35:O36)</f>
        <v>0</v>
      </c>
    </row>
    <row r="38" spans="1:15" ht="15.75" thickTop="1" x14ac:dyDescent="0.25">
      <c r="A38" s="12" t="s">
        <v>37</v>
      </c>
      <c r="B38" s="6" t="s">
        <v>77</v>
      </c>
      <c r="E38" s="51"/>
      <c r="F38" s="50"/>
      <c r="G38" s="49"/>
      <c r="H38" s="48"/>
      <c r="I38" s="27"/>
      <c r="J38" s="26"/>
      <c r="K38" s="13"/>
      <c r="L38" s="27"/>
      <c r="M38" s="26"/>
    </row>
    <row r="39" spans="1:15" x14ac:dyDescent="0.25">
      <c r="A39" s="12" t="s">
        <v>35</v>
      </c>
      <c r="E39" s="51"/>
      <c r="F39" s="50"/>
      <c r="G39" s="49"/>
      <c r="H39" s="48"/>
      <c r="I39" s="27"/>
      <c r="J39" s="26"/>
      <c r="K39" s="13"/>
      <c r="L39" s="27"/>
      <c r="M39" s="26"/>
    </row>
    <row r="40" spans="1:15" x14ac:dyDescent="0.25">
      <c r="A40" s="12" t="s">
        <v>34</v>
      </c>
      <c r="C40" s="4" t="s">
        <v>33</v>
      </c>
      <c r="E40" s="46">
        <v>-3000</v>
      </c>
      <c r="F40" s="45">
        <v>0</v>
      </c>
      <c r="G40" s="44">
        <v>-3000</v>
      </c>
      <c r="H40" s="43"/>
      <c r="I40" s="42">
        <v>0</v>
      </c>
      <c r="J40" s="41">
        <v>-3000</v>
      </c>
      <c r="K40" s="40"/>
      <c r="L40" s="42">
        <v>0</v>
      </c>
      <c r="M40" s="41">
        <v>0</v>
      </c>
      <c r="N40" s="47" t="s">
        <v>76</v>
      </c>
      <c r="O40" s="47" t="s">
        <v>31</v>
      </c>
    </row>
    <row r="41" spans="1:15" hidden="1" x14ac:dyDescent="0.25">
      <c r="A41" s="12" t="s">
        <v>30</v>
      </c>
      <c r="E41" s="46"/>
      <c r="F41" s="45"/>
      <c r="G41" s="44"/>
      <c r="H41" s="43"/>
      <c r="I41" s="42"/>
      <c r="J41" s="41"/>
      <c r="K41" s="40"/>
      <c r="L41" s="42"/>
      <c r="M41" s="41"/>
      <c r="N41" s="38"/>
      <c r="O41" s="38"/>
    </row>
    <row r="42" spans="1:15" ht="15.75" thickBot="1" x14ac:dyDescent="0.3">
      <c r="A42" s="12" t="s">
        <v>29</v>
      </c>
      <c r="B42" s="6"/>
      <c r="C42" s="6"/>
      <c r="D42" s="6"/>
      <c r="E42" s="37">
        <f>SUBTOTAL(9,E40:E41)</f>
        <v>-3000</v>
      </c>
      <c r="F42" s="32">
        <f>SUBTOTAL(9,F40:F41)</f>
        <v>0</v>
      </c>
      <c r="G42" s="36">
        <f>SUBTOTAL(9,G40:G41)</f>
        <v>-3000</v>
      </c>
      <c r="H42" s="22"/>
      <c r="I42" s="35">
        <f>SUBTOTAL(9,I40:I41)</f>
        <v>0</v>
      </c>
      <c r="J42" s="34">
        <f>SUBTOTAL(9,J40:J41)</f>
        <v>-3000</v>
      </c>
      <c r="K42" s="19"/>
      <c r="L42" s="35">
        <f>SUBTOTAL(9,L40:L41)</f>
        <v>0</v>
      </c>
      <c r="M42" s="34">
        <f>SUBTOTAL(9,M40:M41)</f>
        <v>0</v>
      </c>
      <c r="N42" s="32">
        <f>SUBTOTAL(9,N40:N41)</f>
        <v>0</v>
      </c>
      <c r="O42" s="32">
        <f>SUBTOTAL(9,O40:O41)</f>
        <v>0</v>
      </c>
    </row>
    <row r="43" spans="1:15" ht="15.75" thickTop="1" x14ac:dyDescent="0.25">
      <c r="A43" s="12" t="s">
        <v>37</v>
      </c>
      <c r="B43" s="6" t="s">
        <v>75</v>
      </c>
      <c r="E43" s="51"/>
      <c r="F43" s="50"/>
      <c r="G43" s="49"/>
      <c r="H43" s="48"/>
      <c r="I43" s="27"/>
      <c r="J43" s="26"/>
      <c r="K43" s="13"/>
      <c r="L43" s="27"/>
      <c r="M43" s="26"/>
    </row>
    <row r="44" spans="1:15" x14ac:dyDescent="0.25">
      <c r="A44" s="12" t="s">
        <v>35</v>
      </c>
      <c r="E44" s="51"/>
      <c r="F44" s="50"/>
      <c r="G44" s="49"/>
      <c r="H44" s="48"/>
      <c r="I44" s="27"/>
      <c r="J44" s="26"/>
      <c r="K44" s="13"/>
      <c r="L44" s="27"/>
      <c r="M44" s="26"/>
    </row>
    <row r="45" spans="1:15" x14ac:dyDescent="0.25">
      <c r="A45" s="12" t="s">
        <v>34</v>
      </c>
      <c r="C45" s="4" t="s">
        <v>33</v>
      </c>
      <c r="E45" s="46">
        <v>-7956.36</v>
      </c>
      <c r="F45" s="45">
        <v>0</v>
      </c>
      <c r="G45" s="44">
        <v>-7956.36</v>
      </c>
      <c r="H45" s="43"/>
      <c r="I45" s="42">
        <v>-5882.12</v>
      </c>
      <c r="J45" s="41">
        <v>-2074.2399999999998</v>
      </c>
      <c r="K45" s="40"/>
      <c r="L45" s="42">
        <v>0</v>
      </c>
      <c r="M45" s="41">
        <v>0</v>
      </c>
      <c r="N45" s="47" t="s">
        <v>74</v>
      </c>
      <c r="O45" s="47" t="s">
        <v>31</v>
      </c>
    </row>
    <row r="46" spans="1:15" hidden="1" x14ac:dyDescent="0.25">
      <c r="A46" s="12" t="s">
        <v>30</v>
      </c>
      <c r="E46" s="46"/>
      <c r="F46" s="45"/>
      <c r="G46" s="44"/>
      <c r="H46" s="43"/>
      <c r="I46" s="42"/>
      <c r="J46" s="41"/>
      <c r="K46" s="40"/>
      <c r="L46" s="42"/>
      <c r="M46" s="41"/>
      <c r="N46" s="38"/>
      <c r="O46" s="38"/>
    </row>
    <row r="47" spans="1:15" ht="15.75" thickBot="1" x14ac:dyDescent="0.3">
      <c r="A47" s="12" t="s">
        <v>29</v>
      </c>
      <c r="B47" s="6"/>
      <c r="C47" s="6"/>
      <c r="D47" s="6"/>
      <c r="E47" s="37">
        <f>SUBTOTAL(9,E45:E46)</f>
        <v>-7956.36</v>
      </c>
      <c r="F47" s="32">
        <f>SUBTOTAL(9,F45:F46)</f>
        <v>0</v>
      </c>
      <c r="G47" s="36">
        <f>SUBTOTAL(9,G45:G46)</f>
        <v>-7956.36</v>
      </c>
      <c r="H47" s="22"/>
      <c r="I47" s="35">
        <f>SUBTOTAL(9,I45:I46)</f>
        <v>-5882.12</v>
      </c>
      <c r="J47" s="34">
        <f>SUBTOTAL(9,J45:J46)</f>
        <v>-2074.2399999999998</v>
      </c>
      <c r="K47" s="19"/>
      <c r="L47" s="35">
        <f>SUBTOTAL(9,L45:L46)</f>
        <v>0</v>
      </c>
      <c r="M47" s="34">
        <f>SUBTOTAL(9,M45:M46)</f>
        <v>0</v>
      </c>
      <c r="N47" s="32">
        <f>SUBTOTAL(9,N45:N46)</f>
        <v>0</v>
      </c>
      <c r="O47" s="32">
        <f>SUBTOTAL(9,O45:O46)</f>
        <v>0</v>
      </c>
    </row>
    <row r="48" spans="1:15" ht="15.75" thickTop="1" x14ac:dyDescent="0.25">
      <c r="A48" s="12" t="s">
        <v>37</v>
      </c>
      <c r="B48" s="6" t="s">
        <v>73</v>
      </c>
      <c r="E48" s="51"/>
      <c r="F48" s="50"/>
      <c r="G48" s="49"/>
      <c r="H48" s="48"/>
      <c r="I48" s="27"/>
      <c r="J48" s="26"/>
      <c r="K48" s="13"/>
      <c r="L48" s="27"/>
      <c r="M48" s="26"/>
    </row>
    <row r="49" spans="1:15" x14ac:dyDescent="0.25">
      <c r="A49" s="12" t="s">
        <v>35</v>
      </c>
      <c r="E49" s="51"/>
      <c r="F49" s="50"/>
      <c r="G49" s="49"/>
      <c r="H49" s="48"/>
      <c r="I49" s="27"/>
      <c r="J49" s="26"/>
      <c r="K49" s="13"/>
      <c r="L49" s="27"/>
      <c r="M49" s="26"/>
    </row>
    <row r="50" spans="1:15" x14ac:dyDescent="0.25">
      <c r="A50" s="12" t="s">
        <v>34</v>
      </c>
      <c r="C50" s="4" t="s">
        <v>33</v>
      </c>
      <c r="E50" s="46">
        <v>-57824.17</v>
      </c>
      <c r="F50" s="45">
        <v>-350000.04</v>
      </c>
      <c r="G50" s="44">
        <v>292175.87</v>
      </c>
      <c r="H50" s="43"/>
      <c r="I50" s="42">
        <v>0</v>
      </c>
      <c r="J50" s="41">
        <v>-57824.17</v>
      </c>
      <c r="K50" s="40"/>
      <c r="L50" s="42">
        <v>-350000.04</v>
      </c>
      <c r="M50" s="41">
        <v>-450000</v>
      </c>
      <c r="N50" s="47" t="s">
        <v>72</v>
      </c>
      <c r="O50" s="47" t="s">
        <v>31</v>
      </c>
    </row>
    <row r="51" spans="1:15" hidden="1" x14ac:dyDescent="0.25">
      <c r="A51" s="12" t="s">
        <v>30</v>
      </c>
      <c r="E51" s="46"/>
      <c r="F51" s="45"/>
      <c r="G51" s="44"/>
      <c r="H51" s="43"/>
      <c r="I51" s="42"/>
      <c r="J51" s="41"/>
      <c r="K51" s="40"/>
      <c r="L51" s="42"/>
      <c r="M51" s="41"/>
      <c r="N51" s="38"/>
      <c r="O51" s="38"/>
    </row>
    <row r="52" spans="1:15" ht="15.75" thickBot="1" x14ac:dyDescent="0.3">
      <c r="A52" s="12" t="s">
        <v>29</v>
      </c>
      <c r="B52" s="6"/>
      <c r="C52" s="6"/>
      <c r="D52" s="6"/>
      <c r="E52" s="37">
        <f>SUBTOTAL(9,E50:E51)</f>
        <v>-57824.17</v>
      </c>
      <c r="F52" s="32">
        <f>SUBTOTAL(9,F50:F51)</f>
        <v>-350000.04</v>
      </c>
      <c r="G52" s="36">
        <f>SUBTOTAL(9,G50:G51)</f>
        <v>292175.87</v>
      </c>
      <c r="H52" s="22"/>
      <c r="I52" s="35">
        <f>SUBTOTAL(9,I50:I51)</f>
        <v>0</v>
      </c>
      <c r="J52" s="34">
        <f>SUBTOTAL(9,J50:J51)</f>
        <v>-57824.17</v>
      </c>
      <c r="K52" s="19"/>
      <c r="L52" s="35">
        <f>SUBTOTAL(9,L50:L51)</f>
        <v>-350000.04</v>
      </c>
      <c r="M52" s="34">
        <f>SUBTOTAL(9,M50:M51)</f>
        <v>-450000</v>
      </c>
      <c r="N52" s="32">
        <f>SUBTOTAL(9,N50:N51)</f>
        <v>0</v>
      </c>
      <c r="O52" s="32">
        <f>SUBTOTAL(9,O50:O51)</f>
        <v>0</v>
      </c>
    </row>
    <row r="53" spans="1:15" ht="15.75" thickTop="1" x14ac:dyDescent="0.25">
      <c r="A53" s="12" t="s">
        <v>37</v>
      </c>
      <c r="B53" s="6" t="s">
        <v>71</v>
      </c>
      <c r="E53" s="51"/>
      <c r="F53" s="50"/>
      <c r="G53" s="49"/>
      <c r="H53" s="48"/>
      <c r="I53" s="27"/>
      <c r="J53" s="26"/>
      <c r="K53" s="13"/>
      <c r="L53" s="27"/>
      <c r="M53" s="26"/>
    </row>
    <row r="54" spans="1:15" x14ac:dyDescent="0.25">
      <c r="A54" s="12" t="s">
        <v>35</v>
      </c>
      <c r="E54" s="51"/>
      <c r="F54" s="50"/>
      <c r="G54" s="49"/>
      <c r="H54" s="48"/>
      <c r="I54" s="27"/>
      <c r="J54" s="26"/>
      <c r="K54" s="13"/>
      <c r="L54" s="27"/>
      <c r="M54" s="26"/>
    </row>
    <row r="55" spans="1:15" x14ac:dyDescent="0.25">
      <c r="A55" s="12" t="s">
        <v>34</v>
      </c>
      <c r="C55" s="4" t="s">
        <v>33</v>
      </c>
      <c r="E55" s="46">
        <v>-1332017.02</v>
      </c>
      <c r="F55" s="45">
        <v>-1348390</v>
      </c>
      <c r="G55" s="44">
        <v>16372.98</v>
      </c>
      <c r="H55" s="43"/>
      <c r="I55" s="42">
        <v>-1177832.93</v>
      </c>
      <c r="J55" s="41">
        <v>-154184.09</v>
      </c>
      <c r="K55" s="40"/>
      <c r="L55" s="42">
        <v>-1348390</v>
      </c>
      <c r="M55" s="41">
        <v>-1315390</v>
      </c>
      <c r="N55" s="47" t="s">
        <v>70</v>
      </c>
      <c r="O55" s="47" t="s">
        <v>31</v>
      </c>
    </row>
    <row r="56" spans="1:15" hidden="1" x14ac:dyDescent="0.25">
      <c r="A56" s="12" t="s">
        <v>30</v>
      </c>
      <c r="E56" s="46"/>
      <c r="F56" s="45"/>
      <c r="G56" s="44"/>
      <c r="H56" s="43"/>
      <c r="I56" s="42"/>
      <c r="J56" s="41"/>
      <c r="K56" s="40"/>
      <c r="L56" s="42"/>
      <c r="M56" s="41"/>
      <c r="N56" s="38"/>
      <c r="O56" s="38"/>
    </row>
    <row r="57" spans="1:15" ht="15.75" thickBot="1" x14ac:dyDescent="0.3">
      <c r="A57" s="12" t="s">
        <v>29</v>
      </c>
      <c r="B57" s="6"/>
      <c r="C57" s="6"/>
      <c r="D57" s="6"/>
      <c r="E57" s="37">
        <f>SUBTOTAL(9,E55:E56)</f>
        <v>-1332017.02</v>
      </c>
      <c r="F57" s="32">
        <f>SUBTOTAL(9,F55:F56)</f>
        <v>-1348390</v>
      </c>
      <c r="G57" s="36">
        <f>SUBTOTAL(9,G55:G56)</f>
        <v>16372.98</v>
      </c>
      <c r="H57" s="22"/>
      <c r="I57" s="35">
        <f>SUBTOTAL(9,I55:I56)</f>
        <v>-1177832.93</v>
      </c>
      <c r="J57" s="34">
        <f>SUBTOTAL(9,J55:J56)</f>
        <v>-154184.09</v>
      </c>
      <c r="K57" s="19"/>
      <c r="L57" s="35">
        <f>SUBTOTAL(9,L55:L56)</f>
        <v>-1348390</v>
      </c>
      <c r="M57" s="34">
        <f>SUBTOTAL(9,M55:M56)</f>
        <v>-1315390</v>
      </c>
      <c r="N57" s="32">
        <f>SUBTOTAL(9,N55:N56)</f>
        <v>0</v>
      </c>
      <c r="O57" s="32">
        <f>SUBTOTAL(9,O55:O56)</f>
        <v>0</v>
      </c>
    </row>
    <row r="58" spans="1:15" ht="15.75" thickTop="1" x14ac:dyDescent="0.25">
      <c r="A58" s="12" t="s">
        <v>37</v>
      </c>
      <c r="B58" s="6" t="s">
        <v>69</v>
      </c>
      <c r="E58" s="51"/>
      <c r="F58" s="50"/>
      <c r="G58" s="49"/>
      <c r="H58" s="48"/>
      <c r="I58" s="27"/>
      <c r="J58" s="26"/>
      <c r="K58" s="13"/>
      <c r="L58" s="27"/>
      <c r="M58" s="26"/>
    </row>
    <row r="59" spans="1:15" x14ac:dyDescent="0.25">
      <c r="A59" s="12" t="s">
        <v>35</v>
      </c>
      <c r="E59" s="51"/>
      <c r="F59" s="50"/>
      <c r="G59" s="49"/>
      <c r="H59" s="48"/>
      <c r="I59" s="27"/>
      <c r="J59" s="26"/>
      <c r="K59" s="13"/>
      <c r="L59" s="27"/>
      <c r="M59" s="26"/>
    </row>
    <row r="60" spans="1:15" x14ac:dyDescent="0.25">
      <c r="A60" s="12" t="s">
        <v>34</v>
      </c>
      <c r="C60" s="4" t="s">
        <v>33</v>
      </c>
      <c r="E60" s="46">
        <v>-307200.83</v>
      </c>
      <c r="F60" s="45">
        <v>-455859.96</v>
      </c>
      <c r="G60" s="44">
        <v>148659.13</v>
      </c>
      <c r="H60" s="43"/>
      <c r="I60" s="42">
        <v>-273735.83</v>
      </c>
      <c r="J60" s="41">
        <v>-33465</v>
      </c>
      <c r="K60" s="40"/>
      <c r="L60" s="42">
        <v>-455859.96</v>
      </c>
      <c r="M60" s="41">
        <v>-315860</v>
      </c>
      <c r="N60" s="47" t="s">
        <v>68</v>
      </c>
      <c r="O60" s="47" t="s">
        <v>31</v>
      </c>
    </row>
    <row r="61" spans="1:15" hidden="1" x14ac:dyDescent="0.25">
      <c r="A61" s="12" t="s">
        <v>30</v>
      </c>
      <c r="E61" s="46"/>
      <c r="F61" s="45"/>
      <c r="G61" s="44"/>
      <c r="H61" s="43"/>
      <c r="I61" s="42"/>
      <c r="J61" s="41"/>
      <c r="K61" s="40"/>
      <c r="L61" s="42"/>
      <c r="M61" s="41"/>
      <c r="N61" s="38"/>
      <c r="O61" s="38"/>
    </row>
    <row r="62" spans="1:15" ht="15.75" thickBot="1" x14ac:dyDescent="0.3">
      <c r="A62" s="12" t="s">
        <v>29</v>
      </c>
      <c r="B62" s="6"/>
      <c r="C62" s="6"/>
      <c r="D62" s="6"/>
      <c r="E62" s="37">
        <f>SUBTOTAL(9,E60:E61)</f>
        <v>-307200.83</v>
      </c>
      <c r="F62" s="32">
        <f>SUBTOTAL(9,F60:F61)</f>
        <v>-455859.96</v>
      </c>
      <c r="G62" s="36">
        <f>SUBTOTAL(9,G60:G61)</f>
        <v>148659.13</v>
      </c>
      <c r="H62" s="22"/>
      <c r="I62" s="35">
        <f>SUBTOTAL(9,I60:I61)</f>
        <v>-273735.83</v>
      </c>
      <c r="J62" s="34">
        <f>SUBTOTAL(9,J60:J61)</f>
        <v>-33465</v>
      </c>
      <c r="K62" s="19"/>
      <c r="L62" s="35">
        <f>SUBTOTAL(9,L60:L61)</f>
        <v>-455859.96</v>
      </c>
      <c r="M62" s="34">
        <f>SUBTOTAL(9,M60:M61)</f>
        <v>-315860</v>
      </c>
      <c r="N62" s="32">
        <f>SUBTOTAL(9,N60:N61)</f>
        <v>0</v>
      </c>
      <c r="O62" s="32">
        <f>SUBTOTAL(9,O60:O61)</f>
        <v>0</v>
      </c>
    </row>
    <row r="63" spans="1:15" ht="15.75" thickTop="1" x14ac:dyDescent="0.25">
      <c r="A63" s="12" t="s">
        <v>37</v>
      </c>
      <c r="B63" s="6" t="s">
        <v>67</v>
      </c>
      <c r="E63" s="51"/>
      <c r="F63" s="50"/>
      <c r="G63" s="49"/>
      <c r="H63" s="48"/>
      <c r="I63" s="27"/>
      <c r="J63" s="26"/>
      <c r="K63" s="13"/>
      <c r="L63" s="27"/>
      <c r="M63" s="26"/>
    </row>
    <row r="64" spans="1:15" x14ac:dyDescent="0.25">
      <c r="A64" s="12" t="s">
        <v>35</v>
      </c>
      <c r="E64" s="51"/>
      <c r="F64" s="50"/>
      <c r="G64" s="49"/>
      <c r="H64" s="48"/>
      <c r="I64" s="27"/>
      <c r="J64" s="26"/>
      <c r="K64" s="13"/>
      <c r="L64" s="27"/>
      <c r="M64" s="26"/>
    </row>
    <row r="65" spans="1:15" x14ac:dyDescent="0.25">
      <c r="A65" s="12" t="s">
        <v>34</v>
      </c>
      <c r="C65" s="4" t="s">
        <v>33</v>
      </c>
      <c r="E65" s="46">
        <v>-94683.45</v>
      </c>
      <c r="F65" s="45">
        <v>-120051.96</v>
      </c>
      <c r="G65" s="44">
        <v>25368.51</v>
      </c>
      <c r="H65" s="43"/>
      <c r="I65" s="42">
        <v>-487451.17</v>
      </c>
      <c r="J65" s="41">
        <v>392767.72</v>
      </c>
      <c r="K65" s="40"/>
      <c r="L65" s="42">
        <v>-120051.96</v>
      </c>
      <c r="M65" s="41">
        <v>-94683</v>
      </c>
      <c r="N65" s="47" t="s">
        <v>66</v>
      </c>
      <c r="O65" s="47" t="s">
        <v>31</v>
      </c>
    </row>
    <row r="66" spans="1:15" hidden="1" x14ac:dyDescent="0.25">
      <c r="A66" s="12" t="s">
        <v>30</v>
      </c>
      <c r="E66" s="46"/>
      <c r="F66" s="45"/>
      <c r="G66" s="44"/>
      <c r="H66" s="43"/>
      <c r="I66" s="42"/>
      <c r="J66" s="41"/>
      <c r="K66" s="40"/>
      <c r="L66" s="42"/>
      <c r="M66" s="41"/>
      <c r="N66" s="38"/>
      <c r="O66" s="38"/>
    </row>
    <row r="67" spans="1:15" ht="15.75" thickBot="1" x14ac:dyDescent="0.3">
      <c r="A67" s="12" t="s">
        <v>29</v>
      </c>
      <c r="B67" s="6"/>
      <c r="C67" s="6"/>
      <c r="D67" s="6"/>
      <c r="E67" s="37">
        <f>SUBTOTAL(9,E65:E66)</f>
        <v>-94683.45</v>
      </c>
      <c r="F67" s="32">
        <f>SUBTOTAL(9,F65:F66)</f>
        <v>-120051.96</v>
      </c>
      <c r="G67" s="36">
        <f>SUBTOTAL(9,G65:G66)</f>
        <v>25368.51</v>
      </c>
      <c r="H67" s="22"/>
      <c r="I67" s="35">
        <f>SUBTOTAL(9,I65:I66)</f>
        <v>-487451.17</v>
      </c>
      <c r="J67" s="34">
        <f>SUBTOTAL(9,J65:J66)</f>
        <v>392767.72</v>
      </c>
      <c r="K67" s="19"/>
      <c r="L67" s="35">
        <f>SUBTOTAL(9,L65:L66)</f>
        <v>-120051.96</v>
      </c>
      <c r="M67" s="34">
        <f>SUBTOTAL(9,M65:M66)</f>
        <v>-94683</v>
      </c>
      <c r="N67" s="32">
        <f>SUBTOTAL(9,N65:N66)</f>
        <v>0</v>
      </c>
      <c r="O67" s="32">
        <f>SUBTOTAL(9,O65:O66)</f>
        <v>0</v>
      </c>
    </row>
    <row r="68" spans="1:15" ht="15.75" thickTop="1" x14ac:dyDescent="0.25">
      <c r="A68" s="12" t="s">
        <v>37</v>
      </c>
      <c r="B68" s="6" t="s">
        <v>65</v>
      </c>
      <c r="E68" s="51"/>
      <c r="F68" s="50"/>
      <c r="G68" s="49"/>
      <c r="H68" s="48"/>
      <c r="I68" s="27"/>
      <c r="J68" s="26"/>
      <c r="K68" s="13"/>
      <c r="L68" s="27"/>
      <c r="M68" s="26"/>
    </row>
    <row r="69" spans="1:15" x14ac:dyDescent="0.25">
      <c r="A69" s="12" t="s">
        <v>35</v>
      </c>
      <c r="E69" s="51"/>
      <c r="F69" s="50"/>
      <c r="G69" s="49"/>
      <c r="H69" s="48"/>
      <c r="I69" s="27"/>
      <c r="J69" s="26"/>
      <c r="K69" s="13"/>
      <c r="L69" s="27"/>
      <c r="M69" s="26"/>
    </row>
    <row r="70" spans="1:15" x14ac:dyDescent="0.25">
      <c r="A70" s="12" t="s">
        <v>34</v>
      </c>
      <c r="C70" s="4" t="s">
        <v>33</v>
      </c>
      <c r="E70" s="46">
        <v>-247405.73</v>
      </c>
      <c r="F70" s="45">
        <v>-312207.96000000002</v>
      </c>
      <c r="G70" s="44">
        <v>64802.23</v>
      </c>
      <c r="H70" s="43"/>
      <c r="I70" s="42">
        <v>-234367.38</v>
      </c>
      <c r="J70" s="41">
        <v>-13038.35</v>
      </c>
      <c r="K70" s="40"/>
      <c r="L70" s="42">
        <v>-312207.96000000002</v>
      </c>
      <c r="M70" s="41">
        <v>-250208</v>
      </c>
      <c r="N70" s="47" t="s">
        <v>64</v>
      </c>
      <c r="O70" s="47" t="s">
        <v>31</v>
      </c>
    </row>
    <row r="71" spans="1:15" hidden="1" x14ac:dyDescent="0.25">
      <c r="A71" s="12" t="s">
        <v>30</v>
      </c>
      <c r="E71" s="46"/>
      <c r="F71" s="45"/>
      <c r="G71" s="44"/>
      <c r="H71" s="43"/>
      <c r="I71" s="42"/>
      <c r="J71" s="41"/>
      <c r="K71" s="40"/>
      <c r="L71" s="42"/>
      <c r="M71" s="41"/>
      <c r="N71" s="38"/>
      <c r="O71" s="38"/>
    </row>
    <row r="72" spans="1:15" ht="15.75" thickBot="1" x14ac:dyDescent="0.3">
      <c r="A72" s="12" t="s">
        <v>29</v>
      </c>
      <c r="B72" s="6"/>
      <c r="C72" s="6"/>
      <c r="D72" s="6"/>
      <c r="E72" s="37">
        <f>SUBTOTAL(9,E70:E71)</f>
        <v>-247405.73</v>
      </c>
      <c r="F72" s="32">
        <f>SUBTOTAL(9,F70:F71)</f>
        <v>-312207.96000000002</v>
      </c>
      <c r="G72" s="36">
        <f>SUBTOTAL(9,G70:G71)</f>
        <v>64802.23</v>
      </c>
      <c r="H72" s="22"/>
      <c r="I72" s="35">
        <f>SUBTOTAL(9,I70:I71)</f>
        <v>-234367.38</v>
      </c>
      <c r="J72" s="34">
        <f>SUBTOTAL(9,J70:J71)</f>
        <v>-13038.35</v>
      </c>
      <c r="K72" s="19"/>
      <c r="L72" s="35">
        <f>SUBTOTAL(9,L70:L71)</f>
        <v>-312207.96000000002</v>
      </c>
      <c r="M72" s="34">
        <f>SUBTOTAL(9,M70:M71)</f>
        <v>-250208</v>
      </c>
      <c r="N72" s="32">
        <f>SUBTOTAL(9,N70:N71)</f>
        <v>0</v>
      </c>
      <c r="O72" s="32">
        <f>SUBTOTAL(9,O70:O71)</f>
        <v>0</v>
      </c>
    </row>
    <row r="73" spans="1:15" ht="15.75" thickTop="1" x14ac:dyDescent="0.25">
      <c r="A73" s="12" t="s">
        <v>37</v>
      </c>
      <c r="B73" s="6" t="s">
        <v>63</v>
      </c>
      <c r="E73" s="51"/>
      <c r="F73" s="50"/>
      <c r="G73" s="49"/>
      <c r="H73" s="48"/>
      <c r="I73" s="27"/>
      <c r="J73" s="26"/>
      <c r="K73" s="13"/>
      <c r="L73" s="27"/>
      <c r="M73" s="26"/>
    </row>
    <row r="74" spans="1:15" x14ac:dyDescent="0.25">
      <c r="A74" s="12" t="s">
        <v>35</v>
      </c>
      <c r="E74" s="51"/>
      <c r="F74" s="50"/>
      <c r="G74" s="49"/>
      <c r="H74" s="48"/>
      <c r="I74" s="27"/>
      <c r="J74" s="26"/>
      <c r="K74" s="13"/>
      <c r="L74" s="27"/>
      <c r="M74" s="26"/>
    </row>
    <row r="75" spans="1:15" x14ac:dyDescent="0.25">
      <c r="A75" s="12" t="s">
        <v>34</v>
      </c>
      <c r="C75" s="4" t="s">
        <v>33</v>
      </c>
      <c r="E75" s="46">
        <v>-6927.25</v>
      </c>
      <c r="F75" s="45">
        <v>-15774.96</v>
      </c>
      <c r="G75" s="44">
        <v>8847.7099999999991</v>
      </c>
      <c r="H75" s="43"/>
      <c r="I75" s="42">
        <v>-11720.71</v>
      </c>
      <c r="J75" s="41">
        <v>4793.46</v>
      </c>
      <c r="K75" s="40"/>
      <c r="L75" s="42">
        <v>-15774.96</v>
      </c>
      <c r="M75" s="41">
        <v>-6775</v>
      </c>
      <c r="N75" s="47" t="s">
        <v>62</v>
      </c>
      <c r="O75" s="47" t="s">
        <v>31</v>
      </c>
    </row>
    <row r="76" spans="1:15" hidden="1" x14ac:dyDescent="0.25">
      <c r="A76" s="12" t="s">
        <v>30</v>
      </c>
      <c r="E76" s="46"/>
      <c r="F76" s="45"/>
      <c r="G76" s="44"/>
      <c r="H76" s="43"/>
      <c r="I76" s="42"/>
      <c r="J76" s="41"/>
      <c r="K76" s="40"/>
      <c r="L76" s="42"/>
      <c r="M76" s="41"/>
      <c r="N76" s="38"/>
      <c r="O76" s="38"/>
    </row>
    <row r="77" spans="1:15" ht="15.75" thickBot="1" x14ac:dyDescent="0.3">
      <c r="A77" s="12" t="s">
        <v>29</v>
      </c>
      <c r="B77" s="6"/>
      <c r="C77" s="6"/>
      <c r="D77" s="6"/>
      <c r="E77" s="37">
        <f>SUBTOTAL(9,E75:E76)</f>
        <v>-6927.25</v>
      </c>
      <c r="F77" s="32">
        <f>SUBTOTAL(9,F75:F76)</f>
        <v>-15774.96</v>
      </c>
      <c r="G77" s="36">
        <f>SUBTOTAL(9,G75:G76)</f>
        <v>8847.7099999999991</v>
      </c>
      <c r="H77" s="22"/>
      <c r="I77" s="35">
        <f>SUBTOTAL(9,I75:I76)</f>
        <v>-11720.71</v>
      </c>
      <c r="J77" s="34">
        <f>SUBTOTAL(9,J75:J76)</f>
        <v>4793.46</v>
      </c>
      <c r="K77" s="19"/>
      <c r="L77" s="35">
        <f>SUBTOTAL(9,L75:L76)</f>
        <v>-15774.96</v>
      </c>
      <c r="M77" s="34">
        <f>SUBTOTAL(9,M75:M76)</f>
        <v>-6775</v>
      </c>
      <c r="N77" s="32">
        <f>SUBTOTAL(9,N75:N76)</f>
        <v>0</v>
      </c>
      <c r="O77" s="32">
        <f>SUBTOTAL(9,O75:O76)</f>
        <v>0</v>
      </c>
    </row>
    <row r="78" spans="1:15" ht="15.75" thickTop="1" x14ac:dyDescent="0.25">
      <c r="A78" s="12" t="s">
        <v>37</v>
      </c>
      <c r="B78" s="6" t="s">
        <v>61</v>
      </c>
      <c r="E78" s="51"/>
      <c r="F78" s="50"/>
      <c r="G78" s="49"/>
      <c r="H78" s="48"/>
      <c r="I78" s="27"/>
      <c r="J78" s="26"/>
      <c r="K78" s="13"/>
      <c r="L78" s="27"/>
      <c r="M78" s="26"/>
    </row>
    <row r="79" spans="1:15" x14ac:dyDescent="0.25">
      <c r="A79" s="12" t="s">
        <v>35</v>
      </c>
      <c r="E79" s="51"/>
      <c r="F79" s="50"/>
      <c r="G79" s="49"/>
      <c r="H79" s="48"/>
      <c r="I79" s="27"/>
      <c r="J79" s="26"/>
      <c r="K79" s="13"/>
      <c r="L79" s="27"/>
      <c r="M79" s="26"/>
    </row>
    <row r="80" spans="1:15" x14ac:dyDescent="0.25">
      <c r="A80" s="12" t="s">
        <v>34</v>
      </c>
      <c r="C80" s="4" t="s">
        <v>33</v>
      </c>
      <c r="E80" s="46">
        <v>-338954.59</v>
      </c>
      <c r="F80" s="45">
        <v>-415119</v>
      </c>
      <c r="G80" s="44">
        <v>76164.41</v>
      </c>
      <c r="H80" s="43"/>
      <c r="I80" s="42">
        <v>-342691.48</v>
      </c>
      <c r="J80" s="41">
        <v>3736.89</v>
      </c>
      <c r="K80" s="40"/>
      <c r="L80" s="42">
        <v>-415119</v>
      </c>
      <c r="M80" s="41">
        <v>-350119</v>
      </c>
      <c r="N80" s="47" t="s">
        <v>60</v>
      </c>
      <c r="O80" s="47" t="s">
        <v>31</v>
      </c>
    </row>
    <row r="81" spans="1:15" hidden="1" x14ac:dyDescent="0.25">
      <c r="A81" s="12" t="s">
        <v>30</v>
      </c>
      <c r="E81" s="46"/>
      <c r="F81" s="45"/>
      <c r="G81" s="44"/>
      <c r="H81" s="43"/>
      <c r="I81" s="42"/>
      <c r="J81" s="41"/>
      <c r="K81" s="40"/>
      <c r="L81" s="42"/>
      <c r="M81" s="41"/>
      <c r="N81" s="38"/>
      <c r="O81" s="38"/>
    </row>
    <row r="82" spans="1:15" ht="15.75" thickBot="1" x14ac:dyDescent="0.3">
      <c r="A82" s="12" t="s">
        <v>29</v>
      </c>
      <c r="B82" s="6"/>
      <c r="C82" s="6"/>
      <c r="D82" s="6"/>
      <c r="E82" s="37">
        <f>SUBTOTAL(9,E80:E81)</f>
        <v>-338954.59</v>
      </c>
      <c r="F82" s="32">
        <f>SUBTOTAL(9,F80:F81)</f>
        <v>-415119</v>
      </c>
      <c r="G82" s="36">
        <f>SUBTOTAL(9,G80:G81)</f>
        <v>76164.41</v>
      </c>
      <c r="H82" s="22"/>
      <c r="I82" s="35">
        <f>SUBTOTAL(9,I80:I81)</f>
        <v>-342691.48</v>
      </c>
      <c r="J82" s="34">
        <f>SUBTOTAL(9,J80:J81)</f>
        <v>3736.89</v>
      </c>
      <c r="K82" s="19"/>
      <c r="L82" s="35">
        <f>SUBTOTAL(9,L80:L81)</f>
        <v>-415119</v>
      </c>
      <c r="M82" s="34">
        <f>SUBTOTAL(9,M80:M81)</f>
        <v>-350119</v>
      </c>
      <c r="N82" s="32">
        <f>SUBTOTAL(9,N80:N81)</f>
        <v>0</v>
      </c>
      <c r="O82" s="32">
        <f>SUBTOTAL(9,O80:O81)</f>
        <v>0</v>
      </c>
    </row>
    <row r="83" spans="1:15" ht="15.75" thickTop="1" x14ac:dyDescent="0.25">
      <c r="A83" s="12" t="s">
        <v>37</v>
      </c>
      <c r="B83" s="6" t="s">
        <v>59</v>
      </c>
      <c r="E83" s="51"/>
      <c r="F83" s="50"/>
      <c r="G83" s="49"/>
      <c r="H83" s="48"/>
      <c r="I83" s="27"/>
      <c r="J83" s="26"/>
      <c r="K83" s="13"/>
      <c r="L83" s="27"/>
      <c r="M83" s="26"/>
    </row>
    <row r="84" spans="1:15" x14ac:dyDescent="0.25">
      <c r="A84" s="12" t="s">
        <v>35</v>
      </c>
      <c r="E84" s="51"/>
      <c r="F84" s="50"/>
      <c r="G84" s="49"/>
      <c r="H84" s="48"/>
      <c r="I84" s="27"/>
      <c r="J84" s="26"/>
      <c r="K84" s="13"/>
      <c r="L84" s="27"/>
      <c r="M84" s="26"/>
    </row>
    <row r="85" spans="1:15" x14ac:dyDescent="0.25">
      <c r="A85" s="12" t="s">
        <v>34</v>
      </c>
      <c r="C85" s="4" t="s">
        <v>33</v>
      </c>
      <c r="E85" s="46">
        <v>-16797.080000000002</v>
      </c>
      <c r="F85" s="45">
        <v>-19869.96</v>
      </c>
      <c r="G85" s="44">
        <v>3072.88</v>
      </c>
      <c r="H85" s="43"/>
      <c r="I85" s="42">
        <v>-14273.6</v>
      </c>
      <c r="J85" s="41">
        <v>-2523.48</v>
      </c>
      <c r="K85" s="40"/>
      <c r="L85" s="42">
        <v>-19869.96</v>
      </c>
      <c r="M85" s="41">
        <v>-16870</v>
      </c>
      <c r="N85" s="47" t="s">
        <v>58</v>
      </c>
      <c r="O85" s="47" t="s">
        <v>31</v>
      </c>
    </row>
    <row r="86" spans="1:15" hidden="1" x14ac:dyDescent="0.25">
      <c r="A86" s="12" t="s">
        <v>30</v>
      </c>
      <c r="E86" s="46"/>
      <c r="F86" s="45"/>
      <c r="G86" s="44"/>
      <c r="H86" s="43"/>
      <c r="I86" s="42"/>
      <c r="J86" s="41"/>
      <c r="K86" s="40"/>
      <c r="L86" s="42"/>
      <c r="M86" s="41"/>
      <c r="N86" s="38"/>
      <c r="O86" s="38"/>
    </row>
    <row r="87" spans="1:15" ht="15.75" thickBot="1" x14ac:dyDescent="0.3">
      <c r="A87" s="12" t="s">
        <v>29</v>
      </c>
      <c r="B87" s="6"/>
      <c r="C87" s="6"/>
      <c r="D87" s="6"/>
      <c r="E87" s="37">
        <f>SUBTOTAL(9,E85:E86)</f>
        <v>-16797.080000000002</v>
      </c>
      <c r="F87" s="32">
        <f>SUBTOTAL(9,F85:F86)</f>
        <v>-19869.96</v>
      </c>
      <c r="G87" s="36">
        <f>SUBTOTAL(9,G85:G86)</f>
        <v>3072.88</v>
      </c>
      <c r="H87" s="22"/>
      <c r="I87" s="35">
        <f>SUBTOTAL(9,I85:I86)</f>
        <v>-14273.6</v>
      </c>
      <c r="J87" s="34">
        <f>SUBTOTAL(9,J85:J86)</f>
        <v>-2523.48</v>
      </c>
      <c r="K87" s="19"/>
      <c r="L87" s="35">
        <f>SUBTOTAL(9,L85:L86)</f>
        <v>-19869.96</v>
      </c>
      <c r="M87" s="34">
        <f>SUBTOTAL(9,M85:M86)</f>
        <v>-16870</v>
      </c>
      <c r="N87" s="32">
        <f>SUBTOTAL(9,N85:N86)</f>
        <v>0</v>
      </c>
      <c r="O87" s="32">
        <f>SUBTOTAL(9,O85:O86)</f>
        <v>0</v>
      </c>
    </row>
    <row r="88" spans="1:15" ht="15.75" thickTop="1" x14ac:dyDescent="0.25">
      <c r="A88" s="12" t="s">
        <v>37</v>
      </c>
      <c r="B88" s="6" t="s">
        <v>57</v>
      </c>
      <c r="E88" s="51"/>
      <c r="F88" s="50"/>
      <c r="G88" s="49"/>
      <c r="H88" s="48"/>
      <c r="I88" s="27"/>
      <c r="J88" s="26"/>
      <c r="K88" s="13"/>
      <c r="L88" s="27"/>
      <c r="M88" s="26"/>
    </row>
    <row r="89" spans="1:15" x14ac:dyDescent="0.25">
      <c r="A89" s="12" t="s">
        <v>35</v>
      </c>
      <c r="E89" s="51"/>
      <c r="F89" s="50"/>
      <c r="G89" s="49"/>
      <c r="H89" s="48"/>
      <c r="I89" s="27"/>
      <c r="J89" s="26"/>
      <c r="K89" s="13"/>
      <c r="L89" s="27"/>
      <c r="M89" s="26"/>
    </row>
    <row r="90" spans="1:15" x14ac:dyDescent="0.25">
      <c r="A90" s="12" t="s">
        <v>34</v>
      </c>
      <c r="C90" s="4" t="s">
        <v>33</v>
      </c>
      <c r="E90" s="46">
        <v>-1399.04</v>
      </c>
      <c r="F90" s="45">
        <v>0</v>
      </c>
      <c r="G90" s="44">
        <v>-1399.04</v>
      </c>
      <c r="H90" s="43"/>
      <c r="I90" s="42">
        <v>-651</v>
      </c>
      <c r="J90" s="41">
        <v>-748.04</v>
      </c>
      <c r="K90" s="40"/>
      <c r="L90" s="42">
        <v>0</v>
      </c>
      <c r="M90" s="41">
        <v>-2000</v>
      </c>
      <c r="N90" s="47" t="s">
        <v>56</v>
      </c>
      <c r="O90" s="47" t="s">
        <v>31</v>
      </c>
    </row>
    <row r="91" spans="1:15" hidden="1" x14ac:dyDescent="0.25">
      <c r="A91" s="12" t="s">
        <v>30</v>
      </c>
      <c r="E91" s="46"/>
      <c r="F91" s="45"/>
      <c r="G91" s="44"/>
      <c r="H91" s="43"/>
      <c r="I91" s="42"/>
      <c r="J91" s="41"/>
      <c r="K91" s="40"/>
      <c r="L91" s="42"/>
      <c r="M91" s="41"/>
      <c r="N91" s="38"/>
      <c r="O91" s="38"/>
    </row>
    <row r="92" spans="1:15" ht="15.75" thickBot="1" x14ac:dyDescent="0.3">
      <c r="A92" s="12" t="s">
        <v>29</v>
      </c>
      <c r="B92" s="6"/>
      <c r="C92" s="6"/>
      <c r="D92" s="6"/>
      <c r="E92" s="37">
        <f>SUBTOTAL(9,E90:E91)</f>
        <v>-1399.04</v>
      </c>
      <c r="F92" s="32">
        <f>SUBTOTAL(9,F90:F91)</f>
        <v>0</v>
      </c>
      <c r="G92" s="36">
        <f>SUBTOTAL(9,G90:G91)</f>
        <v>-1399.04</v>
      </c>
      <c r="H92" s="22"/>
      <c r="I92" s="35">
        <f>SUBTOTAL(9,I90:I91)</f>
        <v>-651</v>
      </c>
      <c r="J92" s="34">
        <f>SUBTOTAL(9,J90:J91)</f>
        <v>-748.04</v>
      </c>
      <c r="K92" s="19"/>
      <c r="L92" s="35">
        <f>SUBTOTAL(9,L90:L91)</f>
        <v>0</v>
      </c>
      <c r="M92" s="34">
        <f>SUBTOTAL(9,M90:M91)</f>
        <v>-2000</v>
      </c>
      <c r="N92" s="32">
        <f>SUBTOTAL(9,N90:N91)</f>
        <v>0</v>
      </c>
      <c r="O92" s="32">
        <f>SUBTOTAL(9,O90:O91)</f>
        <v>0</v>
      </c>
    </row>
    <row r="93" spans="1:15" ht="15.75" thickTop="1" x14ac:dyDescent="0.25">
      <c r="A93" s="12" t="s">
        <v>37</v>
      </c>
      <c r="B93" s="6" t="s">
        <v>55</v>
      </c>
      <c r="E93" s="51"/>
      <c r="F93" s="50"/>
      <c r="G93" s="49"/>
      <c r="H93" s="48"/>
      <c r="I93" s="27"/>
      <c r="J93" s="26"/>
      <c r="K93" s="13"/>
      <c r="L93" s="27"/>
      <c r="M93" s="26"/>
    </row>
    <row r="94" spans="1:15" x14ac:dyDescent="0.25">
      <c r="A94" s="12" t="s">
        <v>35</v>
      </c>
      <c r="E94" s="51"/>
      <c r="F94" s="50"/>
      <c r="G94" s="49"/>
      <c r="H94" s="48"/>
      <c r="I94" s="27"/>
      <c r="J94" s="26"/>
      <c r="K94" s="13"/>
      <c r="L94" s="27"/>
      <c r="M94" s="26"/>
    </row>
    <row r="95" spans="1:15" x14ac:dyDescent="0.25">
      <c r="A95" s="12" t="s">
        <v>34</v>
      </c>
      <c r="C95" s="4" t="s">
        <v>33</v>
      </c>
      <c r="E95" s="46">
        <v>-24139.29</v>
      </c>
      <c r="F95" s="45">
        <v>-23640</v>
      </c>
      <c r="G95" s="44">
        <v>-499.29</v>
      </c>
      <c r="H95" s="43"/>
      <c r="I95" s="42">
        <v>-25292.27</v>
      </c>
      <c r="J95" s="41">
        <v>1152.98</v>
      </c>
      <c r="K95" s="40"/>
      <c r="L95" s="42">
        <v>-23640</v>
      </c>
      <c r="M95" s="41">
        <v>-24640</v>
      </c>
      <c r="N95" s="47" t="s">
        <v>54</v>
      </c>
      <c r="O95" s="47" t="s">
        <v>31</v>
      </c>
    </row>
    <row r="96" spans="1:15" hidden="1" x14ac:dyDescent="0.25">
      <c r="A96" s="12" t="s">
        <v>30</v>
      </c>
      <c r="E96" s="46"/>
      <c r="F96" s="45"/>
      <c r="G96" s="44"/>
      <c r="H96" s="43"/>
      <c r="I96" s="42"/>
      <c r="J96" s="41"/>
      <c r="K96" s="40"/>
      <c r="L96" s="42"/>
      <c r="M96" s="41"/>
      <c r="N96" s="38"/>
      <c r="O96" s="38"/>
    </row>
    <row r="97" spans="1:15" ht="15.75" thickBot="1" x14ac:dyDescent="0.3">
      <c r="A97" s="12" t="s">
        <v>29</v>
      </c>
      <c r="B97" s="6"/>
      <c r="C97" s="6"/>
      <c r="D97" s="6"/>
      <c r="E97" s="37">
        <f>SUBTOTAL(9,E95:E96)</f>
        <v>-24139.29</v>
      </c>
      <c r="F97" s="32">
        <f>SUBTOTAL(9,F95:F96)</f>
        <v>-23640</v>
      </c>
      <c r="G97" s="36">
        <f>SUBTOTAL(9,G95:G96)</f>
        <v>-499.29</v>
      </c>
      <c r="H97" s="22"/>
      <c r="I97" s="35">
        <f>SUBTOTAL(9,I95:I96)</f>
        <v>-25292.27</v>
      </c>
      <c r="J97" s="34">
        <f>SUBTOTAL(9,J95:J96)</f>
        <v>1152.98</v>
      </c>
      <c r="K97" s="19"/>
      <c r="L97" s="35">
        <f>SUBTOTAL(9,L95:L96)</f>
        <v>-23640</v>
      </c>
      <c r="M97" s="34">
        <f>SUBTOTAL(9,M95:M96)</f>
        <v>-24640</v>
      </c>
      <c r="N97" s="32">
        <f>SUBTOTAL(9,N95:N96)</f>
        <v>0</v>
      </c>
      <c r="O97" s="32">
        <f>SUBTOTAL(9,O95:O96)</f>
        <v>0</v>
      </c>
    </row>
    <row r="98" spans="1:15" ht="15.75" thickTop="1" x14ac:dyDescent="0.25">
      <c r="A98" s="12" t="s">
        <v>37</v>
      </c>
      <c r="B98" s="6" t="s">
        <v>53</v>
      </c>
      <c r="E98" s="51"/>
      <c r="F98" s="50"/>
      <c r="G98" s="49"/>
      <c r="H98" s="48"/>
      <c r="I98" s="27"/>
      <c r="J98" s="26"/>
      <c r="K98" s="13"/>
      <c r="L98" s="27"/>
      <c r="M98" s="26"/>
    </row>
    <row r="99" spans="1:15" x14ac:dyDescent="0.25">
      <c r="A99" s="12" t="s">
        <v>35</v>
      </c>
      <c r="E99" s="51"/>
      <c r="F99" s="50"/>
      <c r="G99" s="49"/>
      <c r="H99" s="48"/>
      <c r="I99" s="27"/>
      <c r="J99" s="26"/>
      <c r="K99" s="13"/>
      <c r="L99" s="27"/>
      <c r="M99" s="26"/>
    </row>
    <row r="100" spans="1:15" x14ac:dyDescent="0.25">
      <c r="A100" s="12" t="s">
        <v>34</v>
      </c>
      <c r="C100" s="4" t="s">
        <v>33</v>
      </c>
      <c r="E100" s="46">
        <v>-80687.78</v>
      </c>
      <c r="F100" s="45">
        <v>-66290.039999999994</v>
      </c>
      <c r="G100" s="44">
        <v>-14397.74</v>
      </c>
      <c r="H100" s="43"/>
      <c r="I100" s="42">
        <v>-69331.520000000004</v>
      </c>
      <c r="J100" s="41">
        <v>-11356.26</v>
      </c>
      <c r="K100" s="40"/>
      <c r="L100" s="42">
        <v>-66290.039999999994</v>
      </c>
      <c r="M100" s="41">
        <v>-79790</v>
      </c>
      <c r="N100" s="47" t="s">
        <v>52</v>
      </c>
      <c r="O100" s="47" t="s">
        <v>31</v>
      </c>
    </row>
    <row r="101" spans="1:15" hidden="1" x14ac:dyDescent="0.25">
      <c r="A101" s="12" t="s">
        <v>30</v>
      </c>
      <c r="E101" s="46"/>
      <c r="F101" s="45"/>
      <c r="G101" s="44"/>
      <c r="H101" s="43"/>
      <c r="I101" s="42"/>
      <c r="J101" s="41"/>
      <c r="K101" s="40"/>
      <c r="L101" s="42"/>
      <c r="M101" s="41"/>
      <c r="N101" s="38"/>
      <c r="O101" s="38"/>
    </row>
    <row r="102" spans="1:15" ht="15.75" thickBot="1" x14ac:dyDescent="0.3">
      <c r="A102" s="12" t="s">
        <v>29</v>
      </c>
      <c r="B102" s="6"/>
      <c r="C102" s="6"/>
      <c r="D102" s="6"/>
      <c r="E102" s="37">
        <f>SUBTOTAL(9,E100:E101)</f>
        <v>-80687.78</v>
      </c>
      <c r="F102" s="32">
        <f>SUBTOTAL(9,F100:F101)</f>
        <v>-66290.039999999994</v>
      </c>
      <c r="G102" s="36">
        <f>SUBTOTAL(9,G100:G101)</f>
        <v>-14397.74</v>
      </c>
      <c r="H102" s="22"/>
      <c r="I102" s="35">
        <f>SUBTOTAL(9,I100:I101)</f>
        <v>-69331.520000000004</v>
      </c>
      <c r="J102" s="34">
        <f>SUBTOTAL(9,J100:J101)</f>
        <v>-11356.26</v>
      </c>
      <c r="K102" s="19"/>
      <c r="L102" s="35">
        <f>SUBTOTAL(9,L100:L101)</f>
        <v>-66290.039999999994</v>
      </c>
      <c r="M102" s="34">
        <f>SUBTOTAL(9,M100:M101)</f>
        <v>-79790</v>
      </c>
      <c r="N102" s="32">
        <f>SUBTOTAL(9,N100:N101)</f>
        <v>0</v>
      </c>
      <c r="O102" s="32">
        <f>SUBTOTAL(9,O100:O101)</f>
        <v>0</v>
      </c>
    </row>
    <row r="103" spans="1:15" ht="15.75" thickTop="1" x14ac:dyDescent="0.25">
      <c r="A103" s="12" t="s">
        <v>37</v>
      </c>
      <c r="B103" s="6" t="s">
        <v>51</v>
      </c>
      <c r="E103" s="51"/>
      <c r="F103" s="50"/>
      <c r="G103" s="49"/>
      <c r="H103" s="48"/>
      <c r="I103" s="27"/>
      <c r="J103" s="26"/>
      <c r="K103" s="13"/>
      <c r="L103" s="27"/>
      <c r="M103" s="26"/>
    </row>
    <row r="104" spans="1:15" x14ac:dyDescent="0.25">
      <c r="A104" s="12" t="s">
        <v>35</v>
      </c>
      <c r="E104" s="51"/>
      <c r="F104" s="50"/>
      <c r="G104" s="49"/>
      <c r="H104" s="48"/>
      <c r="I104" s="27"/>
      <c r="J104" s="26"/>
      <c r="K104" s="13"/>
      <c r="L104" s="27"/>
      <c r="M104" s="26"/>
    </row>
    <row r="105" spans="1:15" x14ac:dyDescent="0.25">
      <c r="A105" s="12" t="s">
        <v>34</v>
      </c>
      <c r="C105" s="4" t="s">
        <v>33</v>
      </c>
      <c r="E105" s="46">
        <v>-107129.99</v>
      </c>
      <c r="F105" s="45">
        <v>-98229.96</v>
      </c>
      <c r="G105" s="44">
        <v>-8900.0300000000007</v>
      </c>
      <c r="H105" s="43"/>
      <c r="I105" s="42">
        <v>-102798.56</v>
      </c>
      <c r="J105" s="41">
        <v>-4331.43</v>
      </c>
      <c r="K105" s="40"/>
      <c r="L105" s="42">
        <v>-98229.96</v>
      </c>
      <c r="M105" s="41">
        <v>-101230</v>
      </c>
      <c r="N105" s="47" t="s">
        <v>50</v>
      </c>
      <c r="O105" s="47" t="s">
        <v>31</v>
      </c>
    </row>
    <row r="106" spans="1:15" hidden="1" x14ac:dyDescent="0.25">
      <c r="A106" s="12" t="s">
        <v>30</v>
      </c>
      <c r="E106" s="46"/>
      <c r="F106" s="45"/>
      <c r="G106" s="44"/>
      <c r="H106" s="43"/>
      <c r="I106" s="42"/>
      <c r="J106" s="41"/>
      <c r="K106" s="40"/>
      <c r="L106" s="42"/>
      <c r="M106" s="41"/>
      <c r="N106" s="38"/>
      <c r="O106" s="38"/>
    </row>
    <row r="107" spans="1:15" ht="15.75" thickBot="1" x14ac:dyDescent="0.3">
      <c r="A107" s="12" t="s">
        <v>29</v>
      </c>
      <c r="B107" s="6"/>
      <c r="C107" s="6"/>
      <c r="D107" s="6"/>
      <c r="E107" s="37">
        <f>SUBTOTAL(9,E105:E106)</f>
        <v>-107129.99</v>
      </c>
      <c r="F107" s="32">
        <f>SUBTOTAL(9,F105:F106)</f>
        <v>-98229.96</v>
      </c>
      <c r="G107" s="36">
        <f>SUBTOTAL(9,G105:G106)</f>
        <v>-8900.0300000000007</v>
      </c>
      <c r="H107" s="22"/>
      <c r="I107" s="35">
        <f>SUBTOTAL(9,I105:I106)</f>
        <v>-102798.56</v>
      </c>
      <c r="J107" s="34">
        <f>SUBTOTAL(9,J105:J106)</f>
        <v>-4331.43</v>
      </c>
      <c r="K107" s="19"/>
      <c r="L107" s="35">
        <f>SUBTOTAL(9,L105:L106)</f>
        <v>-98229.96</v>
      </c>
      <c r="M107" s="34">
        <f>SUBTOTAL(9,M105:M106)</f>
        <v>-101230</v>
      </c>
      <c r="N107" s="32">
        <f>SUBTOTAL(9,N105:N106)</f>
        <v>0</v>
      </c>
      <c r="O107" s="32">
        <f>SUBTOTAL(9,O105:O106)</f>
        <v>0</v>
      </c>
    </row>
    <row r="108" spans="1:15" ht="15.75" thickTop="1" x14ac:dyDescent="0.25">
      <c r="A108" s="12" t="s">
        <v>37</v>
      </c>
      <c r="B108" s="6" t="s">
        <v>49</v>
      </c>
      <c r="E108" s="51"/>
      <c r="F108" s="50"/>
      <c r="G108" s="49"/>
      <c r="H108" s="48"/>
      <c r="I108" s="27"/>
      <c r="J108" s="26"/>
      <c r="K108" s="13"/>
      <c r="L108" s="27"/>
      <c r="M108" s="26"/>
    </row>
    <row r="109" spans="1:15" x14ac:dyDescent="0.25">
      <c r="A109" s="12" t="s">
        <v>35</v>
      </c>
      <c r="E109" s="51"/>
      <c r="F109" s="50"/>
      <c r="G109" s="49"/>
      <c r="H109" s="48"/>
      <c r="I109" s="27"/>
      <c r="J109" s="26"/>
      <c r="K109" s="13"/>
      <c r="L109" s="27"/>
      <c r="M109" s="26"/>
    </row>
    <row r="110" spans="1:15" x14ac:dyDescent="0.25">
      <c r="A110" s="12" t="s">
        <v>34</v>
      </c>
      <c r="C110" s="4" t="s">
        <v>33</v>
      </c>
      <c r="E110" s="46">
        <v>-10485.61</v>
      </c>
      <c r="F110" s="45">
        <v>-7509.96</v>
      </c>
      <c r="G110" s="44">
        <v>-2975.65</v>
      </c>
      <c r="H110" s="43"/>
      <c r="I110" s="42">
        <v>-12836.53</v>
      </c>
      <c r="J110" s="41">
        <v>2350.92</v>
      </c>
      <c r="K110" s="40"/>
      <c r="L110" s="42">
        <v>-7509.96</v>
      </c>
      <c r="M110" s="41">
        <v>-11010</v>
      </c>
      <c r="N110" s="47" t="s">
        <v>48</v>
      </c>
      <c r="O110" s="47" t="s">
        <v>31</v>
      </c>
    </row>
    <row r="111" spans="1:15" hidden="1" x14ac:dyDescent="0.25">
      <c r="A111" s="12" t="s">
        <v>30</v>
      </c>
      <c r="E111" s="46"/>
      <c r="F111" s="45"/>
      <c r="G111" s="44"/>
      <c r="H111" s="43"/>
      <c r="I111" s="42"/>
      <c r="J111" s="41"/>
      <c r="K111" s="40"/>
      <c r="L111" s="42"/>
      <c r="M111" s="41"/>
      <c r="N111" s="38"/>
      <c r="O111" s="38"/>
    </row>
    <row r="112" spans="1:15" ht="15.75" thickBot="1" x14ac:dyDescent="0.3">
      <c r="A112" s="12" t="s">
        <v>29</v>
      </c>
      <c r="B112" s="6"/>
      <c r="C112" s="6"/>
      <c r="D112" s="6"/>
      <c r="E112" s="37">
        <f>SUBTOTAL(9,E110:E111)</f>
        <v>-10485.61</v>
      </c>
      <c r="F112" s="32">
        <f>SUBTOTAL(9,F110:F111)</f>
        <v>-7509.96</v>
      </c>
      <c r="G112" s="36">
        <f>SUBTOTAL(9,G110:G111)</f>
        <v>-2975.65</v>
      </c>
      <c r="H112" s="22"/>
      <c r="I112" s="35">
        <f>SUBTOTAL(9,I110:I111)</f>
        <v>-12836.53</v>
      </c>
      <c r="J112" s="34">
        <f>SUBTOTAL(9,J110:J111)</f>
        <v>2350.92</v>
      </c>
      <c r="K112" s="19"/>
      <c r="L112" s="35">
        <f>SUBTOTAL(9,L110:L111)</f>
        <v>-7509.96</v>
      </c>
      <c r="M112" s="34">
        <f>SUBTOTAL(9,M110:M111)</f>
        <v>-11010</v>
      </c>
      <c r="N112" s="32">
        <f>SUBTOTAL(9,N110:N111)</f>
        <v>0</v>
      </c>
      <c r="O112" s="32">
        <f>SUBTOTAL(9,O110:O111)</f>
        <v>0</v>
      </c>
    </row>
    <row r="113" spans="1:15" ht="15.75" thickTop="1" x14ac:dyDescent="0.25">
      <c r="A113" s="12" t="s">
        <v>37</v>
      </c>
      <c r="B113" s="6" t="s">
        <v>47</v>
      </c>
      <c r="E113" s="51"/>
      <c r="F113" s="50"/>
      <c r="G113" s="49"/>
      <c r="H113" s="48"/>
      <c r="I113" s="27"/>
      <c r="J113" s="26"/>
      <c r="K113" s="13"/>
      <c r="L113" s="27"/>
      <c r="M113" s="26"/>
    </row>
    <row r="114" spans="1:15" x14ac:dyDescent="0.25">
      <c r="A114" s="12" t="s">
        <v>35</v>
      </c>
      <c r="E114" s="51"/>
      <c r="F114" s="50"/>
      <c r="G114" s="49"/>
      <c r="H114" s="48"/>
      <c r="I114" s="27"/>
      <c r="J114" s="26"/>
      <c r="K114" s="13"/>
      <c r="L114" s="27"/>
      <c r="M114" s="26"/>
    </row>
    <row r="115" spans="1:15" x14ac:dyDescent="0.25">
      <c r="A115" s="12" t="s">
        <v>34</v>
      </c>
      <c r="C115" s="4" t="s">
        <v>33</v>
      </c>
      <c r="E115" s="46">
        <v>-708.68</v>
      </c>
      <c r="F115" s="45">
        <v>-2000.04</v>
      </c>
      <c r="G115" s="44">
        <v>1291.3599999999999</v>
      </c>
      <c r="H115" s="43"/>
      <c r="I115" s="42">
        <v>-1006.63</v>
      </c>
      <c r="J115" s="41">
        <v>297.95</v>
      </c>
      <c r="K115" s="40"/>
      <c r="L115" s="42">
        <v>-2000.04</v>
      </c>
      <c r="M115" s="41">
        <v>-1000</v>
      </c>
      <c r="N115" s="47" t="s">
        <v>46</v>
      </c>
      <c r="O115" s="47" t="s">
        <v>31</v>
      </c>
    </row>
    <row r="116" spans="1:15" hidden="1" x14ac:dyDescent="0.25">
      <c r="A116" s="12" t="s">
        <v>30</v>
      </c>
      <c r="E116" s="46"/>
      <c r="F116" s="45"/>
      <c r="G116" s="44"/>
      <c r="H116" s="43"/>
      <c r="I116" s="42"/>
      <c r="J116" s="41"/>
      <c r="K116" s="40"/>
      <c r="L116" s="42"/>
      <c r="M116" s="41"/>
      <c r="N116" s="38"/>
      <c r="O116" s="38"/>
    </row>
    <row r="117" spans="1:15" ht="15.75" thickBot="1" x14ac:dyDescent="0.3">
      <c r="A117" s="12" t="s">
        <v>29</v>
      </c>
      <c r="B117" s="6"/>
      <c r="C117" s="6"/>
      <c r="D117" s="6"/>
      <c r="E117" s="37">
        <f>SUBTOTAL(9,E115:E116)</f>
        <v>-708.68</v>
      </c>
      <c r="F117" s="32">
        <f>SUBTOTAL(9,F115:F116)</f>
        <v>-2000.04</v>
      </c>
      <c r="G117" s="36">
        <f>SUBTOTAL(9,G115:G116)</f>
        <v>1291.3599999999999</v>
      </c>
      <c r="H117" s="22"/>
      <c r="I117" s="35">
        <f>SUBTOTAL(9,I115:I116)</f>
        <v>-1006.63</v>
      </c>
      <c r="J117" s="34">
        <f>SUBTOTAL(9,J115:J116)</f>
        <v>297.95</v>
      </c>
      <c r="K117" s="19"/>
      <c r="L117" s="35">
        <f>SUBTOTAL(9,L115:L116)</f>
        <v>-2000.04</v>
      </c>
      <c r="M117" s="34">
        <f>SUBTOTAL(9,M115:M116)</f>
        <v>-1000</v>
      </c>
      <c r="N117" s="32">
        <f>SUBTOTAL(9,N115:N116)</f>
        <v>0</v>
      </c>
      <c r="O117" s="32">
        <f>SUBTOTAL(9,O115:O116)</f>
        <v>0</v>
      </c>
    </row>
    <row r="118" spans="1:15" ht="15.75" thickTop="1" x14ac:dyDescent="0.25">
      <c r="A118" s="12" t="s">
        <v>37</v>
      </c>
      <c r="B118" s="6" t="s">
        <v>45</v>
      </c>
      <c r="E118" s="51"/>
      <c r="F118" s="50"/>
      <c r="G118" s="49"/>
      <c r="H118" s="48"/>
      <c r="I118" s="27"/>
      <c r="J118" s="26"/>
      <c r="K118" s="13"/>
      <c r="L118" s="27"/>
      <c r="M118" s="26"/>
    </row>
    <row r="119" spans="1:15" x14ac:dyDescent="0.25">
      <c r="A119" s="12" t="s">
        <v>35</v>
      </c>
      <c r="E119" s="51"/>
      <c r="F119" s="50"/>
      <c r="G119" s="49"/>
      <c r="H119" s="48"/>
      <c r="I119" s="27"/>
      <c r="J119" s="26"/>
      <c r="K119" s="13"/>
      <c r="L119" s="27"/>
      <c r="M119" s="26"/>
    </row>
    <row r="120" spans="1:15" x14ac:dyDescent="0.25">
      <c r="A120" s="12" t="s">
        <v>34</v>
      </c>
      <c r="C120" s="4" t="s">
        <v>33</v>
      </c>
      <c r="E120" s="46">
        <v>0</v>
      </c>
      <c r="F120" s="45">
        <v>0</v>
      </c>
      <c r="G120" s="44">
        <v>0</v>
      </c>
      <c r="H120" s="43"/>
      <c r="I120" s="42">
        <v>390</v>
      </c>
      <c r="J120" s="41">
        <v>-390</v>
      </c>
      <c r="K120" s="40"/>
      <c r="L120" s="42">
        <v>0</v>
      </c>
      <c r="M120" s="41">
        <v>0</v>
      </c>
      <c r="N120" s="47" t="s">
        <v>44</v>
      </c>
      <c r="O120" s="47" t="s">
        <v>31</v>
      </c>
    </row>
    <row r="121" spans="1:15" hidden="1" x14ac:dyDescent="0.25">
      <c r="A121" s="12" t="s">
        <v>30</v>
      </c>
      <c r="E121" s="46"/>
      <c r="F121" s="45"/>
      <c r="G121" s="44"/>
      <c r="H121" s="43"/>
      <c r="I121" s="42"/>
      <c r="J121" s="41"/>
      <c r="K121" s="40"/>
      <c r="L121" s="42"/>
      <c r="M121" s="41"/>
      <c r="N121" s="38"/>
      <c r="O121" s="38"/>
    </row>
    <row r="122" spans="1:15" ht="15.75" thickBot="1" x14ac:dyDescent="0.3">
      <c r="A122" s="12" t="s">
        <v>29</v>
      </c>
      <c r="B122" s="6"/>
      <c r="C122" s="6"/>
      <c r="D122" s="6"/>
      <c r="E122" s="37">
        <f>SUBTOTAL(9,E120:E121)</f>
        <v>0</v>
      </c>
      <c r="F122" s="32">
        <f>SUBTOTAL(9,F120:F121)</f>
        <v>0</v>
      </c>
      <c r="G122" s="36">
        <f>SUBTOTAL(9,G120:G121)</f>
        <v>0</v>
      </c>
      <c r="H122" s="22"/>
      <c r="I122" s="35">
        <f>SUBTOTAL(9,I120:I121)</f>
        <v>390</v>
      </c>
      <c r="J122" s="34">
        <f>SUBTOTAL(9,J120:J121)</f>
        <v>-390</v>
      </c>
      <c r="K122" s="19"/>
      <c r="L122" s="35">
        <f>SUBTOTAL(9,L120:L121)</f>
        <v>0</v>
      </c>
      <c r="M122" s="34">
        <f>SUBTOTAL(9,M120:M121)</f>
        <v>0</v>
      </c>
      <c r="N122" s="32">
        <f>SUBTOTAL(9,N120:N121)</f>
        <v>0</v>
      </c>
      <c r="O122" s="32">
        <f>SUBTOTAL(9,O120:O121)</f>
        <v>0</v>
      </c>
    </row>
    <row r="123" spans="1:15" ht="15.75" thickTop="1" x14ac:dyDescent="0.25">
      <c r="A123" s="12" t="s">
        <v>37</v>
      </c>
      <c r="B123" s="6" t="s">
        <v>43</v>
      </c>
      <c r="E123" s="51"/>
      <c r="F123" s="50"/>
      <c r="G123" s="49"/>
      <c r="H123" s="48"/>
      <c r="I123" s="27"/>
      <c r="J123" s="26"/>
      <c r="K123" s="13"/>
      <c r="L123" s="27"/>
      <c r="M123" s="26"/>
    </row>
    <row r="124" spans="1:15" x14ac:dyDescent="0.25">
      <c r="A124" s="12" t="s">
        <v>35</v>
      </c>
      <c r="E124" s="51"/>
      <c r="F124" s="50"/>
      <c r="G124" s="49"/>
      <c r="H124" s="48"/>
      <c r="I124" s="27"/>
      <c r="J124" s="26"/>
      <c r="K124" s="13"/>
      <c r="L124" s="27"/>
      <c r="M124" s="26"/>
    </row>
    <row r="125" spans="1:15" x14ac:dyDescent="0.25">
      <c r="A125" s="12" t="s">
        <v>34</v>
      </c>
      <c r="C125" s="4" t="s">
        <v>33</v>
      </c>
      <c r="E125" s="46">
        <v>0</v>
      </c>
      <c r="F125" s="45">
        <v>0</v>
      </c>
      <c r="G125" s="44">
        <v>0</v>
      </c>
      <c r="H125" s="43"/>
      <c r="I125" s="42">
        <v>0</v>
      </c>
      <c r="J125" s="41">
        <v>0</v>
      </c>
      <c r="K125" s="40"/>
      <c r="L125" s="42">
        <v>0</v>
      </c>
      <c r="M125" s="41">
        <v>0</v>
      </c>
      <c r="N125" s="47" t="s">
        <v>42</v>
      </c>
      <c r="O125" s="47" t="s">
        <v>31</v>
      </c>
    </row>
    <row r="126" spans="1:15" hidden="1" x14ac:dyDescent="0.25">
      <c r="A126" s="12" t="s">
        <v>30</v>
      </c>
      <c r="E126" s="46"/>
      <c r="F126" s="45"/>
      <c r="G126" s="44"/>
      <c r="H126" s="43"/>
      <c r="I126" s="42"/>
      <c r="J126" s="41"/>
      <c r="K126" s="40"/>
      <c r="L126" s="42"/>
      <c r="M126" s="41"/>
      <c r="N126" s="38"/>
      <c r="O126" s="38"/>
    </row>
    <row r="127" spans="1:15" ht="15.75" thickBot="1" x14ac:dyDescent="0.3">
      <c r="A127" s="12" t="s">
        <v>29</v>
      </c>
      <c r="B127" s="6"/>
      <c r="C127" s="6"/>
      <c r="D127" s="6"/>
      <c r="E127" s="37">
        <f>SUBTOTAL(9,E125:E126)</f>
        <v>0</v>
      </c>
      <c r="F127" s="32">
        <f>SUBTOTAL(9,F125:F126)</f>
        <v>0</v>
      </c>
      <c r="G127" s="36">
        <f>SUBTOTAL(9,G125:G126)</f>
        <v>0</v>
      </c>
      <c r="H127" s="22"/>
      <c r="I127" s="35">
        <f>SUBTOTAL(9,I125:I126)</f>
        <v>0</v>
      </c>
      <c r="J127" s="34">
        <f>SUBTOTAL(9,J125:J126)</f>
        <v>0</v>
      </c>
      <c r="K127" s="19"/>
      <c r="L127" s="35">
        <f>SUBTOTAL(9,L125:L126)</f>
        <v>0</v>
      </c>
      <c r="M127" s="34">
        <f>SUBTOTAL(9,M125:M126)</f>
        <v>0</v>
      </c>
      <c r="N127" s="32">
        <f>SUBTOTAL(9,N125:N126)</f>
        <v>0</v>
      </c>
      <c r="O127" s="32">
        <f>SUBTOTAL(9,O125:O126)</f>
        <v>0</v>
      </c>
    </row>
    <row r="128" spans="1:15" ht="15.75" thickTop="1" x14ac:dyDescent="0.25">
      <c r="A128" s="12" t="s">
        <v>37</v>
      </c>
      <c r="B128" s="6" t="s">
        <v>41</v>
      </c>
      <c r="E128" s="51"/>
      <c r="F128" s="50"/>
      <c r="G128" s="49"/>
      <c r="H128" s="48"/>
      <c r="I128" s="27"/>
      <c r="J128" s="26"/>
      <c r="K128" s="13"/>
      <c r="L128" s="27"/>
      <c r="M128" s="26"/>
    </row>
    <row r="129" spans="1:15" x14ac:dyDescent="0.25">
      <c r="A129" s="12" t="s">
        <v>35</v>
      </c>
      <c r="E129" s="51"/>
      <c r="F129" s="50"/>
      <c r="G129" s="49"/>
      <c r="H129" s="48"/>
      <c r="I129" s="27"/>
      <c r="J129" s="26"/>
      <c r="K129" s="13"/>
      <c r="L129" s="27"/>
      <c r="M129" s="26"/>
    </row>
    <row r="130" spans="1:15" x14ac:dyDescent="0.25">
      <c r="A130" s="12" t="s">
        <v>34</v>
      </c>
      <c r="C130" s="4" t="s">
        <v>33</v>
      </c>
      <c r="E130" s="46">
        <v>-81185.69</v>
      </c>
      <c r="F130" s="45">
        <v>-76269.960000000006</v>
      </c>
      <c r="G130" s="44">
        <v>-4915.7299999999996</v>
      </c>
      <c r="H130" s="43"/>
      <c r="I130" s="42">
        <v>-77051.899999999994</v>
      </c>
      <c r="J130" s="41">
        <v>-4133.79</v>
      </c>
      <c r="K130" s="40"/>
      <c r="L130" s="42">
        <v>-76269.960000000006</v>
      </c>
      <c r="M130" s="41">
        <v>-80270</v>
      </c>
      <c r="N130" s="47" t="s">
        <v>40</v>
      </c>
      <c r="O130" s="47" t="s">
        <v>31</v>
      </c>
    </row>
    <row r="131" spans="1:15" hidden="1" x14ac:dyDescent="0.25">
      <c r="A131" s="12" t="s">
        <v>30</v>
      </c>
      <c r="E131" s="46"/>
      <c r="F131" s="45"/>
      <c r="G131" s="44"/>
      <c r="H131" s="43"/>
      <c r="I131" s="42"/>
      <c r="J131" s="41"/>
      <c r="K131" s="40"/>
      <c r="L131" s="42"/>
      <c r="M131" s="41"/>
      <c r="N131" s="38"/>
      <c r="O131" s="38"/>
    </row>
    <row r="132" spans="1:15" ht="15.75" thickBot="1" x14ac:dyDescent="0.3">
      <c r="A132" s="12" t="s">
        <v>29</v>
      </c>
      <c r="B132" s="6"/>
      <c r="C132" s="6"/>
      <c r="D132" s="6"/>
      <c r="E132" s="37">
        <f>SUBTOTAL(9,E130:E131)</f>
        <v>-81185.69</v>
      </c>
      <c r="F132" s="32">
        <f>SUBTOTAL(9,F130:F131)</f>
        <v>-76269.960000000006</v>
      </c>
      <c r="G132" s="36">
        <f>SUBTOTAL(9,G130:G131)</f>
        <v>-4915.7299999999996</v>
      </c>
      <c r="H132" s="22"/>
      <c r="I132" s="35">
        <f>SUBTOTAL(9,I130:I131)</f>
        <v>-77051.899999999994</v>
      </c>
      <c r="J132" s="34">
        <f>SUBTOTAL(9,J130:J131)</f>
        <v>-4133.79</v>
      </c>
      <c r="K132" s="19"/>
      <c r="L132" s="35">
        <f>SUBTOTAL(9,L130:L131)</f>
        <v>-76269.960000000006</v>
      </c>
      <c r="M132" s="34">
        <f>SUBTOTAL(9,M130:M131)</f>
        <v>-80270</v>
      </c>
      <c r="N132" s="32">
        <f>SUBTOTAL(9,N130:N131)</f>
        <v>0</v>
      </c>
      <c r="O132" s="32">
        <f>SUBTOTAL(9,O130:O131)</f>
        <v>0</v>
      </c>
    </row>
    <row r="133" spans="1:15" ht="15.75" thickTop="1" x14ac:dyDescent="0.25">
      <c r="A133" s="12" t="s">
        <v>37</v>
      </c>
      <c r="B133" s="6" t="s">
        <v>39</v>
      </c>
      <c r="E133" s="51"/>
      <c r="F133" s="50"/>
      <c r="G133" s="49"/>
      <c r="H133" s="48"/>
      <c r="I133" s="27"/>
      <c r="J133" s="26"/>
      <c r="K133" s="13"/>
      <c r="L133" s="27"/>
      <c r="M133" s="26"/>
    </row>
    <row r="134" spans="1:15" x14ac:dyDescent="0.25">
      <c r="A134" s="12" t="s">
        <v>35</v>
      </c>
      <c r="E134" s="51"/>
      <c r="F134" s="50"/>
      <c r="G134" s="49"/>
      <c r="H134" s="48"/>
      <c r="I134" s="27"/>
      <c r="J134" s="26"/>
      <c r="K134" s="13"/>
      <c r="L134" s="27"/>
      <c r="M134" s="26"/>
    </row>
    <row r="135" spans="1:15" x14ac:dyDescent="0.25">
      <c r="A135" s="12" t="s">
        <v>34</v>
      </c>
      <c r="C135" s="4" t="s">
        <v>33</v>
      </c>
      <c r="E135" s="46">
        <v>-111489.53</v>
      </c>
      <c r="F135" s="45">
        <v>-94650</v>
      </c>
      <c r="G135" s="44">
        <v>-16839.53</v>
      </c>
      <c r="H135" s="43"/>
      <c r="I135" s="42">
        <v>-102947.38</v>
      </c>
      <c r="J135" s="41">
        <v>-8542.15</v>
      </c>
      <c r="K135" s="40"/>
      <c r="L135" s="42">
        <v>-94650</v>
      </c>
      <c r="M135" s="41">
        <v>-113650</v>
      </c>
      <c r="N135" s="47" t="s">
        <v>38</v>
      </c>
      <c r="O135" s="47" t="s">
        <v>31</v>
      </c>
    </row>
    <row r="136" spans="1:15" hidden="1" x14ac:dyDescent="0.25">
      <c r="A136" s="12" t="s">
        <v>30</v>
      </c>
      <c r="E136" s="46"/>
      <c r="F136" s="45"/>
      <c r="G136" s="44"/>
      <c r="H136" s="43"/>
      <c r="I136" s="42"/>
      <c r="J136" s="41"/>
      <c r="K136" s="40"/>
      <c r="L136" s="42"/>
      <c r="M136" s="41"/>
      <c r="N136" s="38"/>
      <c r="O136" s="38"/>
    </row>
    <row r="137" spans="1:15" ht="15.75" thickBot="1" x14ac:dyDescent="0.3">
      <c r="A137" s="12" t="s">
        <v>29</v>
      </c>
      <c r="B137" s="6"/>
      <c r="C137" s="6"/>
      <c r="D137" s="6"/>
      <c r="E137" s="37">
        <f>SUBTOTAL(9,E135:E136)</f>
        <v>-111489.53</v>
      </c>
      <c r="F137" s="32">
        <f>SUBTOTAL(9,F135:F136)</f>
        <v>-94650</v>
      </c>
      <c r="G137" s="36">
        <f>SUBTOTAL(9,G135:G136)</f>
        <v>-16839.53</v>
      </c>
      <c r="H137" s="22"/>
      <c r="I137" s="35">
        <f>SUBTOTAL(9,I135:I136)</f>
        <v>-102947.38</v>
      </c>
      <c r="J137" s="34">
        <f>SUBTOTAL(9,J135:J136)</f>
        <v>-8542.15</v>
      </c>
      <c r="K137" s="19"/>
      <c r="L137" s="35">
        <f>SUBTOTAL(9,L135:L136)</f>
        <v>-94650</v>
      </c>
      <c r="M137" s="34">
        <f>SUBTOTAL(9,M135:M136)</f>
        <v>-113650</v>
      </c>
      <c r="N137" s="32">
        <f>SUBTOTAL(9,N135:N136)</f>
        <v>0</v>
      </c>
      <c r="O137" s="32">
        <f>SUBTOTAL(9,O135:O136)</f>
        <v>0</v>
      </c>
    </row>
    <row r="138" spans="1:15" ht="15.75" thickTop="1" x14ac:dyDescent="0.25">
      <c r="A138" s="12" t="s">
        <v>37</v>
      </c>
      <c r="B138" s="6" t="s">
        <v>36</v>
      </c>
      <c r="E138" s="51"/>
      <c r="F138" s="50"/>
      <c r="G138" s="49"/>
      <c r="H138" s="48"/>
      <c r="I138" s="27"/>
      <c r="J138" s="26"/>
      <c r="K138" s="13"/>
      <c r="L138" s="27"/>
      <c r="M138" s="26"/>
    </row>
    <row r="139" spans="1:15" x14ac:dyDescent="0.25">
      <c r="A139" s="12" t="s">
        <v>35</v>
      </c>
      <c r="E139" s="51"/>
      <c r="F139" s="50"/>
      <c r="G139" s="49"/>
      <c r="H139" s="48"/>
      <c r="I139" s="27"/>
      <c r="J139" s="26"/>
      <c r="K139" s="13"/>
      <c r="L139" s="27"/>
      <c r="M139" s="26"/>
    </row>
    <row r="140" spans="1:15" x14ac:dyDescent="0.25">
      <c r="A140" s="12" t="s">
        <v>34</v>
      </c>
      <c r="C140" s="4" t="s">
        <v>33</v>
      </c>
      <c r="E140" s="46">
        <v>-2784.18</v>
      </c>
      <c r="F140" s="45">
        <v>0</v>
      </c>
      <c r="G140" s="44">
        <v>-2784.18</v>
      </c>
      <c r="H140" s="43"/>
      <c r="I140" s="42">
        <v>-11546.56</v>
      </c>
      <c r="J140" s="41">
        <v>8762.3799999999992</v>
      </c>
      <c r="K140" s="40"/>
      <c r="L140" s="42">
        <v>0</v>
      </c>
      <c r="M140" s="41">
        <v>0</v>
      </c>
      <c r="N140" s="47" t="s">
        <v>32</v>
      </c>
      <c r="O140" s="47" t="s">
        <v>31</v>
      </c>
    </row>
    <row r="141" spans="1:15" hidden="1" x14ac:dyDescent="0.25">
      <c r="A141" s="12" t="s">
        <v>30</v>
      </c>
      <c r="E141" s="46"/>
      <c r="F141" s="45"/>
      <c r="G141" s="44"/>
      <c r="H141" s="43"/>
      <c r="I141" s="42"/>
      <c r="J141" s="41"/>
      <c r="K141" s="40"/>
      <c r="L141" s="42"/>
      <c r="M141" s="41"/>
      <c r="N141" s="38"/>
      <c r="O141" s="38"/>
    </row>
    <row r="142" spans="1:15" ht="15.75" thickBot="1" x14ac:dyDescent="0.3">
      <c r="A142" s="12" t="s">
        <v>29</v>
      </c>
      <c r="B142" s="6"/>
      <c r="C142" s="6"/>
      <c r="D142" s="6"/>
      <c r="E142" s="37">
        <f>SUBTOTAL(9,E140:E141)</f>
        <v>-2784.18</v>
      </c>
      <c r="F142" s="32">
        <f>SUBTOTAL(9,F140:F141)</f>
        <v>0</v>
      </c>
      <c r="G142" s="36">
        <f>SUBTOTAL(9,G140:G141)</f>
        <v>-2784.18</v>
      </c>
      <c r="H142" s="22"/>
      <c r="I142" s="35">
        <f>SUBTOTAL(9,I140:I141)</f>
        <v>-11546.56</v>
      </c>
      <c r="J142" s="34">
        <f>SUBTOTAL(9,J140:J141)</f>
        <v>8762.3799999999992</v>
      </c>
      <c r="K142" s="19"/>
      <c r="L142" s="35">
        <f>SUBTOTAL(9,L140:L141)</f>
        <v>0</v>
      </c>
      <c r="M142" s="34">
        <f>SUBTOTAL(9,M140:M141)</f>
        <v>0</v>
      </c>
      <c r="N142" s="32">
        <f>SUBTOTAL(9,N140:N141)</f>
        <v>0</v>
      </c>
      <c r="O142" s="32">
        <f>SUBTOTAL(9,O140:O141)</f>
        <v>0</v>
      </c>
    </row>
    <row r="143" spans="1:15" ht="15.75" thickTop="1" x14ac:dyDescent="0.25">
      <c r="A143" s="12" t="s">
        <v>27</v>
      </c>
      <c r="E143" s="31"/>
      <c r="F143" s="30"/>
      <c r="G143" s="29"/>
      <c r="H143" s="28"/>
      <c r="I143" s="27"/>
      <c r="J143" s="26"/>
      <c r="K143" s="13"/>
      <c r="L143" s="27"/>
      <c r="M143" s="26"/>
    </row>
    <row r="144" spans="1:15" ht="15.75" thickBot="1" x14ac:dyDescent="0.3">
      <c r="A144" s="12" t="s">
        <v>27</v>
      </c>
      <c r="C144" s="6" t="s">
        <v>28</v>
      </c>
      <c r="E144" s="24">
        <f>SUBTOTAL(9,E10:E143)</f>
        <v>-2970518.58</v>
      </c>
      <c r="F144" s="17">
        <f>SUBTOTAL(9,F10:F143)</f>
        <v>-3412763.76</v>
      </c>
      <c r="G144" s="23">
        <f>SUBTOTAL(9,G10:G143)</f>
        <v>442245.18</v>
      </c>
      <c r="H144" s="22"/>
      <c r="I144" s="21">
        <f>SUBTOTAL(9,I10:I143)</f>
        <v>-3041865.8699999996</v>
      </c>
      <c r="J144" s="20">
        <f>SUBTOTAL(9,J10:J143)</f>
        <v>71347.289999999979</v>
      </c>
      <c r="K144" s="19"/>
      <c r="L144" s="35">
        <f>SUBTOTAL(9,L10:L143)</f>
        <v>-3412763.76</v>
      </c>
      <c r="M144" s="34">
        <f>SUBTOTAL(9,M10:M143)</f>
        <v>-3220395</v>
      </c>
      <c r="N144" s="17">
        <f>SUBTOTAL(9,N10:N143)</f>
        <v>0</v>
      </c>
      <c r="O144" s="17">
        <f>SUBTOTAL(9,O10:O143)</f>
        <v>0</v>
      </c>
    </row>
    <row r="145" spans="1:12" x14ac:dyDescent="0.25">
      <c r="A145" s="12" t="s">
        <v>27</v>
      </c>
      <c r="B145" s="6"/>
      <c r="C145" s="6"/>
      <c r="D145" s="6"/>
      <c r="E145" s="6"/>
      <c r="F145" s="14"/>
      <c r="G145" s="14"/>
      <c r="H145" s="16"/>
      <c r="K145" s="13"/>
      <c r="L145" s="13"/>
    </row>
    <row r="146" spans="1:12" x14ac:dyDescent="0.25">
      <c r="A146" s="12" t="s">
        <v>27</v>
      </c>
      <c r="F146" s="14"/>
      <c r="G146" s="14"/>
    </row>
    <row r="147" spans="1:12" x14ac:dyDescent="0.25">
      <c r="A147" s="12" t="s">
        <v>27</v>
      </c>
      <c r="B147" s="6"/>
      <c r="C147" s="6"/>
      <c r="D147" s="6"/>
      <c r="E147" s="6"/>
      <c r="F147" s="14"/>
      <c r="G147" s="14"/>
    </row>
    <row r="148" spans="1:12" x14ac:dyDescent="0.25">
      <c r="A148" s="12" t="s">
        <v>27</v>
      </c>
      <c r="B148" s="6"/>
      <c r="C148" s="6"/>
      <c r="D148" s="6"/>
      <c r="E148" s="6"/>
      <c r="F148" s="14"/>
      <c r="G148" s="14"/>
    </row>
    <row r="149" spans="1:12" x14ac:dyDescent="0.25">
      <c r="A149" s="12" t="s">
        <v>27</v>
      </c>
      <c r="B149" s="6"/>
      <c r="C149" s="6"/>
      <c r="D149" s="6"/>
      <c r="E149" s="13"/>
      <c r="F149" s="13"/>
    </row>
    <row r="150" spans="1:12" ht="18.75" x14ac:dyDescent="0.3">
      <c r="A150" s="12" t="s">
        <v>27</v>
      </c>
      <c r="B150" s="15"/>
      <c r="C150" s="15"/>
      <c r="D150" s="15"/>
      <c r="E150" s="14"/>
      <c r="F150" s="14"/>
    </row>
    <row r="151" spans="1:12" x14ac:dyDescent="0.25">
      <c r="A151" s="12" t="s">
        <v>27</v>
      </c>
      <c r="E151" s="13"/>
      <c r="F151" s="13"/>
    </row>
    <row r="152" spans="1:12" x14ac:dyDescent="0.25">
      <c r="A152" s="12" t="s">
        <v>27</v>
      </c>
    </row>
    <row r="153" spans="1:12" x14ac:dyDescent="0.25">
      <c r="A153" s="12" t="s">
        <v>27</v>
      </c>
    </row>
    <row r="154" spans="1:12" x14ac:dyDescent="0.25">
      <c r="A154" s="12" t="s">
        <v>27</v>
      </c>
    </row>
    <row r="155" spans="1:12" x14ac:dyDescent="0.25">
      <c r="A155" s="12" t="s">
        <v>27</v>
      </c>
    </row>
    <row r="156" spans="1:12" x14ac:dyDescent="0.25">
      <c r="A156" s="12" t="s">
        <v>27</v>
      </c>
    </row>
    <row r="157" spans="1:12" x14ac:dyDescent="0.25">
      <c r="A157" s="12" t="s">
        <v>27</v>
      </c>
    </row>
    <row r="158" spans="1:12" x14ac:dyDescent="0.25">
      <c r="A158" s="12" t="s">
        <v>27</v>
      </c>
    </row>
    <row r="159" spans="1:12" x14ac:dyDescent="0.25">
      <c r="A159" s="12" t="s">
        <v>27</v>
      </c>
    </row>
    <row r="160" spans="1:12" x14ac:dyDescent="0.25">
      <c r="A160" s="12" t="s">
        <v>27</v>
      </c>
    </row>
    <row r="161" spans="1:1" x14ac:dyDescent="0.25">
      <c r="A161" s="12" t="s">
        <v>27</v>
      </c>
    </row>
    <row r="162" spans="1:1" x14ac:dyDescent="0.25">
      <c r="A162" s="12" t="s">
        <v>27</v>
      </c>
    </row>
    <row r="163" spans="1:1" x14ac:dyDescent="0.25">
      <c r="A163" s="12" t="s">
        <v>27</v>
      </c>
    </row>
    <row r="164" spans="1:1" x14ac:dyDescent="0.25">
      <c r="A164" s="12" t="s">
        <v>27</v>
      </c>
    </row>
  </sheetData>
  <mergeCells count="2">
    <mergeCell ref="B3:O3"/>
    <mergeCell ref="B4:O4"/>
  </mergeCells>
  <pageMargins left="0.70866141732283505" right="0.70866141732283505" top="0.74803149606299202" bottom="0.74803149606299202" header="0.31496062992126" footer="0.31496062992126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showGridLines="0" topLeftCell="B3" workbookViewId="0">
      <pane xSplit="2" ySplit="4" topLeftCell="D17" activePane="bottomRight" state="frozen"/>
      <selection activeCell="B3" sqref="B3"/>
      <selection pane="topRight" activeCell="D3" sqref="D3"/>
      <selection pane="bottomLeft" activeCell="B7" sqref="B7"/>
      <selection pane="bottomRight" activeCell="E12" sqref="E12"/>
    </sheetView>
  </sheetViews>
  <sheetFormatPr defaultRowHeight="15" x14ac:dyDescent="0.25"/>
  <cols>
    <col min="1" max="1" width="14.7109375" style="11" hidden="1" customWidth="1"/>
    <col min="2" max="2" width="13.5703125" style="4" customWidth="1"/>
    <col min="3" max="3" width="45.85546875" style="4" customWidth="1"/>
    <col min="4" max="4" width="6.28515625" style="4" customWidth="1"/>
    <col min="5" max="7" width="19.140625" style="4" customWidth="1"/>
    <col min="8" max="8" width="6.28515625" style="4" customWidth="1"/>
    <col min="9" max="10" width="19.140625" style="4" customWidth="1"/>
    <col min="11" max="11" width="6.42578125" style="4" customWidth="1"/>
    <col min="12" max="13" width="18.5703125" style="4" customWidth="1"/>
    <col min="14" max="15" width="0" style="4" hidden="1" customWidth="1"/>
    <col min="16" max="16" width="9.140625" style="4"/>
    <col min="17" max="17" width="10.5703125" style="4" bestFit="1" customWidth="1"/>
    <col min="18" max="18" width="11.5703125" style="4" bestFit="1" customWidth="1"/>
    <col min="19" max="16384" width="9.140625" style="4"/>
  </cols>
  <sheetData>
    <row r="1" spans="1:18" s="65" customFormat="1" hidden="1" x14ac:dyDescent="0.25">
      <c r="A1" s="66" t="s">
        <v>106</v>
      </c>
      <c r="B1" s="65" t="s">
        <v>105</v>
      </c>
    </row>
    <row r="2" spans="1:18" ht="26.25" hidden="1" x14ac:dyDescent="0.4">
      <c r="A2" s="12" t="s">
        <v>104</v>
      </c>
      <c r="B2" s="64"/>
      <c r="C2" s="64"/>
      <c r="D2" s="64"/>
      <c r="I2" s="4">
        <v>0</v>
      </c>
    </row>
    <row r="3" spans="1:18" ht="18.75" x14ac:dyDescent="0.3">
      <c r="A3" s="12" t="s">
        <v>27</v>
      </c>
      <c r="B3" s="120" t="s">
        <v>103</v>
      </c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</row>
    <row r="4" spans="1:18" x14ac:dyDescent="0.25">
      <c r="A4" s="12" t="s">
        <v>27</v>
      </c>
      <c r="B4" s="121" t="s">
        <v>289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8" ht="15.75" thickBot="1" x14ac:dyDescent="0.3">
      <c r="A5" s="12" t="s">
        <v>27</v>
      </c>
    </row>
    <row r="6" spans="1:18" ht="34.5" customHeight="1" thickTop="1" x14ac:dyDescent="0.25">
      <c r="A6" s="12" t="s">
        <v>27</v>
      </c>
      <c r="B6" s="63" t="s">
        <v>102</v>
      </c>
      <c r="C6" s="63" t="s">
        <v>0</v>
      </c>
      <c r="D6" s="62"/>
      <c r="E6" s="61" t="s">
        <v>101</v>
      </c>
      <c r="F6" s="60" t="s">
        <v>100</v>
      </c>
      <c r="G6" s="59" t="s">
        <v>98</v>
      </c>
      <c r="H6" s="56"/>
      <c r="I6" s="58" t="s">
        <v>99</v>
      </c>
      <c r="J6" s="57" t="s">
        <v>98</v>
      </c>
      <c r="K6" s="56"/>
      <c r="L6" s="58" t="s">
        <v>290</v>
      </c>
      <c r="M6" s="57" t="s">
        <v>97</v>
      </c>
      <c r="N6" s="54" t="s">
        <v>96</v>
      </c>
      <c r="O6" s="54" t="s">
        <v>95</v>
      </c>
    </row>
    <row r="7" spans="1:18" x14ac:dyDescent="0.25">
      <c r="A7" s="12" t="s">
        <v>94</v>
      </c>
      <c r="B7" s="6"/>
      <c r="C7" s="6"/>
      <c r="D7" s="6"/>
      <c r="E7" s="53"/>
      <c r="F7" s="30"/>
      <c r="G7" s="29"/>
      <c r="H7" s="52"/>
      <c r="I7" s="27"/>
      <c r="J7" s="26"/>
      <c r="K7" s="13"/>
      <c r="L7" s="27"/>
      <c r="M7" s="26"/>
    </row>
    <row r="8" spans="1:18" x14ac:dyDescent="0.25">
      <c r="A8" s="12" t="s">
        <v>93</v>
      </c>
      <c r="B8" s="6" t="s">
        <v>92</v>
      </c>
      <c r="E8" s="51"/>
      <c r="F8" s="50"/>
      <c r="G8" s="49"/>
      <c r="H8" s="48"/>
      <c r="I8" s="27"/>
      <c r="J8" s="26"/>
      <c r="K8" s="13"/>
      <c r="L8" s="27"/>
      <c r="M8" s="26"/>
      <c r="Q8" s="4" t="s">
        <v>302</v>
      </c>
      <c r="R8" s="7">
        <f>E12+E17+E22+E27+E32+E37+E42</f>
        <v>-39445.340000000004</v>
      </c>
    </row>
    <row r="9" spans="1:18" x14ac:dyDescent="0.25">
      <c r="A9" s="12" t="s">
        <v>27</v>
      </c>
      <c r="E9" s="51"/>
      <c r="F9" s="50"/>
      <c r="G9" s="49"/>
      <c r="H9" s="48"/>
      <c r="I9" s="27"/>
      <c r="J9" s="26"/>
      <c r="K9" s="13"/>
      <c r="L9" s="27"/>
      <c r="M9" s="26"/>
    </row>
    <row r="10" spans="1:18" x14ac:dyDescent="0.25">
      <c r="A10" s="12" t="s">
        <v>91</v>
      </c>
      <c r="C10" s="4" t="s">
        <v>298</v>
      </c>
      <c r="E10" s="46">
        <v>-7914.01</v>
      </c>
      <c r="F10" s="45">
        <v>-5330</v>
      </c>
      <c r="G10" s="44">
        <v>-2584.0100000000002</v>
      </c>
      <c r="H10" s="43"/>
      <c r="I10" s="42">
        <v>-8329.7099999999991</v>
      </c>
      <c r="J10" s="41">
        <v>415.7</v>
      </c>
      <c r="K10" s="40"/>
      <c r="L10" s="42">
        <v>-5330</v>
      </c>
      <c r="M10" s="41">
        <v>-5330</v>
      </c>
      <c r="N10" s="47" t="s">
        <v>90</v>
      </c>
      <c r="O10" s="47" t="s">
        <v>109</v>
      </c>
    </row>
    <row r="11" spans="1:18" hidden="1" x14ac:dyDescent="0.25">
      <c r="A11" s="12" t="s">
        <v>89</v>
      </c>
      <c r="E11" s="46"/>
      <c r="F11" s="45"/>
      <c r="G11" s="44"/>
      <c r="H11" s="43"/>
      <c r="I11" s="42"/>
      <c r="J11" s="41"/>
      <c r="K11" s="40"/>
      <c r="L11" s="42"/>
      <c r="M11" s="41"/>
      <c r="N11" s="38"/>
      <c r="O11" s="38"/>
    </row>
    <row r="12" spans="1:18" ht="15.75" thickBot="1" x14ac:dyDescent="0.3">
      <c r="A12" s="12" t="s">
        <v>88</v>
      </c>
      <c r="B12" s="6"/>
      <c r="C12" s="6"/>
      <c r="D12" s="6"/>
      <c r="E12" s="37">
        <f>SUBTOTAL(9,E10:E11)</f>
        <v>-7914.01</v>
      </c>
      <c r="F12" s="32">
        <f>SUBTOTAL(9,F10:F11)</f>
        <v>-5330</v>
      </c>
      <c r="G12" s="36">
        <f>SUBTOTAL(9,G10:G11)</f>
        <v>-2584.0100000000002</v>
      </c>
      <c r="H12" s="22"/>
      <c r="I12" s="35">
        <f>SUBTOTAL(9,I10:I11)</f>
        <v>-8329.7099999999991</v>
      </c>
      <c r="J12" s="34">
        <f>SUBTOTAL(9,J10:J11)</f>
        <v>415.7</v>
      </c>
      <c r="K12" s="19"/>
      <c r="L12" s="35">
        <f>SUBTOTAL(9,L10:L11)</f>
        <v>-5330</v>
      </c>
      <c r="M12" s="34">
        <f>SUBTOTAL(9,M10:M11)</f>
        <v>-5330</v>
      </c>
      <c r="N12" s="32">
        <f>SUBTOTAL(9,N10:N11)</f>
        <v>0</v>
      </c>
      <c r="O12" s="32">
        <f>SUBTOTAL(9,O10:O11)</f>
        <v>0</v>
      </c>
    </row>
    <row r="13" spans="1:18" ht="15.75" thickTop="1" x14ac:dyDescent="0.25">
      <c r="A13" s="12" t="s">
        <v>37</v>
      </c>
      <c r="B13" s="6" t="s">
        <v>87</v>
      </c>
      <c r="E13" s="51"/>
      <c r="F13" s="50"/>
      <c r="G13" s="49"/>
      <c r="H13" s="48"/>
      <c r="I13" s="27"/>
      <c r="J13" s="26"/>
      <c r="K13" s="13"/>
      <c r="L13" s="27"/>
      <c r="M13" s="26"/>
    </row>
    <row r="14" spans="1:18" x14ac:dyDescent="0.25">
      <c r="A14" s="12" t="s">
        <v>35</v>
      </c>
      <c r="E14" s="51"/>
      <c r="F14" s="50"/>
      <c r="G14" s="49"/>
      <c r="H14" s="48"/>
      <c r="I14" s="27"/>
      <c r="J14" s="26"/>
      <c r="K14" s="13"/>
      <c r="L14" s="27"/>
      <c r="M14" s="26"/>
    </row>
    <row r="15" spans="1:18" x14ac:dyDescent="0.25">
      <c r="A15" s="12" t="s">
        <v>34</v>
      </c>
      <c r="C15" s="4" t="s">
        <v>298</v>
      </c>
      <c r="E15" s="46">
        <v>-6560.37</v>
      </c>
      <c r="F15" s="45">
        <v>0</v>
      </c>
      <c r="G15" s="44">
        <v>-6560.37</v>
      </c>
      <c r="H15" s="43"/>
      <c r="I15" s="42">
        <v>-7483.79</v>
      </c>
      <c r="J15" s="41">
        <v>923.42</v>
      </c>
      <c r="K15" s="40"/>
      <c r="L15" s="42">
        <v>0</v>
      </c>
      <c r="M15" s="41">
        <v>0</v>
      </c>
      <c r="N15" s="47" t="s">
        <v>86</v>
      </c>
      <c r="O15" s="47" t="s">
        <v>109</v>
      </c>
    </row>
    <row r="16" spans="1:18" hidden="1" x14ac:dyDescent="0.25">
      <c r="A16" s="12" t="s">
        <v>30</v>
      </c>
      <c r="E16" s="46"/>
      <c r="F16" s="45"/>
      <c r="G16" s="44"/>
      <c r="H16" s="43"/>
      <c r="I16" s="42"/>
      <c r="J16" s="41"/>
      <c r="K16" s="40"/>
      <c r="L16" s="42"/>
      <c r="M16" s="41"/>
      <c r="N16" s="38"/>
      <c r="O16" s="38"/>
    </row>
    <row r="17" spans="1:15" ht="15.75" thickBot="1" x14ac:dyDescent="0.3">
      <c r="A17" s="12" t="s">
        <v>29</v>
      </c>
      <c r="B17" s="6"/>
      <c r="C17" s="6"/>
      <c r="D17" s="6"/>
      <c r="E17" s="37">
        <f>SUBTOTAL(9,E15:E16)</f>
        <v>-6560.37</v>
      </c>
      <c r="F17" s="32">
        <f>SUBTOTAL(9,F15:F16)</f>
        <v>0</v>
      </c>
      <c r="G17" s="36">
        <f>SUBTOTAL(9,G15:G16)</f>
        <v>-6560.37</v>
      </c>
      <c r="H17" s="22"/>
      <c r="I17" s="35">
        <f>SUBTOTAL(9,I15:I16)</f>
        <v>-7483.79</v>
      </c>
      <c r="J17" s="34">
        <f>SUBTOTAL(9,J15:J16)</f>
        <v>923.42</v>
      </c>
      <c r="K17" s="19"/>
      <c r="L17" s="35">
        <f>SUBTOTAL(9,L15:L16)</f>
        <v>0</v>
      </c>
      <c r="M17" s="34">
        <f>SUBTOTAL(9,M15:M16)</f>
        <v>0</v>
      </c>
      <c r="N17" s="32">
        <f>SUBTOTAL(9,N15:N16)</f>
        <v>0</v>
      </c>
      <c r="O17" s="32">
        <f>SUBTOTAL(9,O15:O16)</f>
        <v>0</v>
      </c>
    </row>
    <row r="18" spans="1:15" ht="15.75" thickTop="1" x14ac:dyDescent="0.25">
      <c r="A18" s="12" t="s">
        <v>37</v>
      </c>
      <c r="B18" s="6" t="s">
        <v>85</v>
      </c>
      <c r="E18" s="51"/>
      <c r="F18" s="50"/>
      <c r="G18" s="49"/>
      <c r="H18" s="48"/>
      <c r="I18" s="27"/>
      <c r="J18" s="26"/>
      <c r="K18" s="13"/>
      <c r="L18" s="27"/>
      <c r="M18" s="26"/>
    </row>
    <row r="19" spans="1:15" x14ac:dyDescent="0.25">
      <c r="A19" s="12" t="s">
        <v>35</v>
      </c>
      <c r="E19" s="51"/>
      <c r="F19" s="50"/>
      <c r="G19" s="49"/>
      <c r="H19" s="48"/>
      <c r="I19" s="27"/>
      <c r="J19" s="26"/>
      <c r="K19" s="13"/>
      <c r="L19" s="27"/>
      <c r="M19" s="26"/>
    </row>
    <row r="20" spans="1:15" x14ac:dyDescent="0.25">
      <c r="A20" s="12" t="s">
        <v>34</v>
      </c>
      <c r="C20" s="4" t="s">
        <v>298</v>
      </c>
      <c r="E20" s="46">
        <v>-15175.57</v>
      </c>
      <c r="F20" s="45">
        <v>-5930</v>
      </c>
      <c r="G20" s="44">
        <v>-9245.57</v>
      </c>
      <c r="H20" s="43"/>
      <c r="I20" s="42">
        <v>-15064.53</v>
      </c>
      <c r="J20" s="41">
        <v>-111.04</v>
      </c>
      <c r="K20" s="40"/>
      <c r="L20" s="42">
        <v>-5930</v>
      </c>
      <c r="M20" s="41">
        <v>-5930</v>
      </c>
      <c r="N20" s="47" t="s">
        <v>84</v>
      </c>
      <c r="O20" s="47" t="s">
        <v>109</v>
      </c>
    </row>
    <row r="21" spans="1:15" hidden="1" x14ac:dyDescent="0.25">
      <c r="A21" s="12" t="s">
        <v>30</v>
      </c>
      <c r="E21" s="46"/>
      <c r="F21" s="45"/>
      <c r="G21" s="44"/>
      <c r="H21" s="43"/>
      <c r="I21" s="42"/>
      <c r="J21" s="41"/>
      <c r="K21" s="40"/>
      <c r="L21" s="42"/>
      <c r="M21" s="41"/>
      <c r="N21" s="38"/>
      <c r="O21" s="38"/>
    </row>
    <row r="22" spans="1:15" ht="15.75" thickBot="1" x14ac:dyDescent="0.3">
      <c r="A22" s="12" t="s">
        <v>29</v>
      </c>
      <c r="B22" s="6"/>
      <c r="C22" s="6"/>
      <c r="D22" s="6"/>
      <c r="E22" s="37">
        <f>SUBTOTAL(9,E20:E21)</f>
        <v>-15175.57</v>
      </c>
      <c r="F22" s="32">
        <f>SUBTOTAL(9,F20:F21)</f>
        <v>-5930</v>
      </c>
      <c r="G22" s="36">
        <f>SUBTOTAL(9,G20:G21)</f>
        <v>-9245.57</v>
      </c>
      <c r="H22" s="22"/>
      <c r="I22" s="35">
        <f>SUBTOTAL(9,I20:I21)</f>
        <v>-15064.53</v>
      </c>
      <c r="J22" s="34">
        <f>SUBTOTAL(9,J20:J21)</f>
        <v>-111.04</v>
      </c>
      <c r="K22" s="19"/>
      <c r="L22" s="35">
        <f>SUBTOTAL(9,L20:L21)</f>
        <v>-5930</v>
      </c>
      <c r="M22" s="34">
        <f>SUBTOTAL(9,M20:M21)</f>
        <v>-5930</v>
      </c>
      <c r="N22" s="32">
        <f>SUBTOTAL(9,N20:N21)</f>
        <v>0</v>
      </c>
      <c r="O22" s="32">
        <f>SUBTOTAL(9,O20:O21)</f>
        <v>0</v>
      </c>
    </row>
    <row r="23" spans="1:15" ht="15.75" thickTop="1" x14ac:dyDescent="0.25">
      <c r="A23" s="12" t="s">
        <v>37</v>
      </c>
      <c r="B23" s="6" t="s">
        <v>83</v>
      </c>
      <c r="E23" s="51"/>
      <c r="F23" s="50"/>
      <c r="G23" s="49"/>
      <c r="H23" s="48"/>
      <c r="I23" s="27"/>
      <c r="J23" s="26"/>
      <c r="K23" s="13"/>
      <c r="L23" s="27"/>
      <c r="M23" s="26"/>
    </row>
    <row r="24" spans="1:15" x14ac:dyDescent="0.25">
      <c r="A24" s="12" t="s">
        <v>35</v>
      </c>
      <c r="E24" s="51"/>
      <c r="F24" s="50"/>
      <c r="G24" s="49"/>
      <c r="H24" s="48"/>
      <c r="I24" s="27"/>
      <c r="J24" s="26"/>
      <c r="K24" s="13"/>
      <c r="L24" s="27"/>
      <c r="M24" s="26"/>
    </row>
    <row r="25" spans="1:15" x14ac:dyDescent="0.25">
      <c r="A25" s="12" t="s">
        <v>34</v>
      </c>
      <c r="C25" s="4" t="s">
        <v>298</v>
      </c>
      <c r="E25" s="46">
        <v>-4170.63</v>
      </c>
      <c r="F25" s="45">
        <v>0</v>
      </c>
      <c r="G25" s="44">
        <v>-4170.63</v>
      </c>
      <c r="H25" s="43"/>
      <c r="I25" s="42">
        <v>-5976.21</v>
      </c>
      <c r="J25" s="41">
        <v>1805.58</v>
      </c>
      <c r="K25" s="40"/>
      <c r="L25" s="42">
        <v>0</v>
      </c>
      <c r="M25" s="41">
        <v>0</v>
      </c>
      <c r="N25" s="47" t="s">
        <v>82</v>
      </c>
      <c r="O25" s="47" t="s">
        <v>109</v>
      </c>
    </row>
    <row r="26" spans="1:15" hidden="1" x14ac:dyDescent="0.25">
      <c r="A26" s="12" t="s">
        <v>30</v>
      </c>
      <c r="E26" s="46"/>
      <c r="F26" s="45"/>
      <c r="G26" s="44"/>
      <c r="H26" s="43"/>
      <c r="I26" s="42"/>
      <c r="J26" s="41"/>
      <c r="K26" s="40"/>
      <c r="L26" s="42"/>
      <c r="M26" s="41"/>
      <c r="N26" s="38"/>
      <c r="O26" s="38"/>
    </row>
    <row r="27" spans="1:15" ht="15.75" thickBot="1" x14ac:dyDescent="0.3">
      <c r="A27" s="12" t="s">
        <v>29</v>
      </c>
      <c r="B27" s="6"/>
      <c r="C27" s="6"/>
      <c r="D27" s="6"/>
      <c r="E27" s="37">
        <f>SUBTOTAL(9,E25:E26)</f>
        <v>-4170.63</v>
      </c>
      <c r="F27" s="32">
        <f>SUBTOTAL(9,F25:F26)</f>
        <v>0</v>
      </c>
      <c r="G27" s="36">
        <f>SUBTOTAL(9,G25:G26)</f>
        <v>-4170.63</v>
      </c>
      <c r="H27" s="22"/>
      <c r="I27" s="35">
        <f>SUBTOTAL(9,I25:I26)</f>
        <v>-5976.21</v>
      </c>
      <c r="J27" s="34">
        <f>SUBTOTAL(9,J25:J26)</f>
        <v>1805.58</v>
      </c>
      <c r="K27" s="19"/>
      <c r="L27" s="35">
        <f>SUBTOTAL(9,L25:L26)</f>
        <v>0</v>
      </c>
      <c r="M27" s="34">
        <f>SUBTOTAL(9,M25:M26)</f>
        <v>0</v>
      </c>
      <c r="N27" s="32">
        <f>SUBTOTAL(9,N25:N26)</f>
        <v>0</v>
      </c>
      <c r="O27" s="32">
        <f>SUBTOTAL(9,O25:O26)</f>
        <v>0</v>
      </c>
    </row>
    <row r="28" spans="1:15" ht="15.75" thickTop="1" x14ac:dyDescent="0.25">
      <c r="A28" s="12" t="s">
        <v>37</v>
      </c>
      <c r="B28" s="6" t="s">
        <v>81</v>
      </c>
      <c r="E28" s="51"/>
      <c r="F28" s="50"/>
      <c r="G28" s="49"/>
      <c r="H28" s="48"/>
      <c r="I28" s="27"/>
      <c r="J28" s="26"/>
      <c r="K28" s="13"/>
      <c r="L28" s="27"/>
      <c r="M28" s="26"/>
    </row>
    <row r="29" spans="1:15" x14ac:dyDescent="0.25">
      <c r="A29" s="12" t="s">
        <v>35</v>
      </c>
      <c r="E29" s="51"/>
      <c r="F29" s="50"/>
      <c r="G29" s="49"/>
      <c r="H29" s="48"/>
      <c r="I29" s="27"/>
      <c r="J29" s="26"/>
      <c r="K29" s="13"/>
      <c r="L29" s="27"/>
      <c r="M29" s="26"/>
    </row>
    <row r="30" spans="1:15" x14ac:dyDescent="0.25">
      <c r="A30" s="12" t="s">
        <v>34</v>
      </c>
      <c r="C30" s="4" t="s">
        <v>298</v>
      </c>
      <c r="E30" s="46">
        <v>-3782.76</v>
      </c>
      <c r="F30" s="45">
        <v>0</v>
      </c>
      <c r="G30" s="44">
        <v>-3782.76</v>
      </c>
      <c r="H30" s="43"/>
      <c r="I30" s="42">
        <v>-3709.59</v>
      </c>
      <c r="J30" s="41">
        <v>-73.17</v>
      </c>
      <c r="K30" s="40"/>
      <c r="L30" s="42">
        <v>0</v>
      </c>
      <c r="M30" s="41">
        <v>0</v>
      </c>
      <c r="N30" s="47" t="s">
        <v>80</v>
      </c>
      <c r="O30" s="47" t="s">
        <v>109</v>
      </c>
    </row>
    <row r="31" spans="1:15" hidden="1" x14ac:dyDescent="0.25">
      <c r="A31" s="12" t="s">
        <v>30</v>
      </c>
      <c r="E31" s="46"/>
      <c r="F31" s="45"/>
      <c r="G31" s="44"/>
      <c r="H31" s="43"/>
      <c r="I31" s="42"/>
      <c r="J31" s="41"/>
      <c r="K31" s="40"/>
      <c r="L31" s="42"/>
      <c r="M31" s="41"/>
      <c r="N31" s="38"/>
      <c r="O31" s="38"/>
    </row>
    <row r="32" spans="1:15" ht="15.75" thickBot="1" x14ac:dyDescent="0.3">
      <c r="A32" s="12" t="s">
        <v>29</v>
      </c>
      <c r="B32" s="6"/>
      <c r="C32" s="6"/>
      <c r="D32" s="6"/>
      <c r="E32" s="37">
        <f>SUBTOTAL(9,E30:E31)</f>
        <v>-3782.76</v>
      </c>
      <c r="F32" s="32">
        <f>SUBTOTAL(9,F30:F31)</f>
        <v>0</v>
      </c>
      <c r="G32" s="36">
        <f>SUBTOTAL(9,G30:G31)</f>
        <v>-3782.76</v>
      </c>
      <c r="H32" s="22"/>
      <c r="I32" s="35">
        <f>SUBTOTAL(9,I30:I31)</f>
        <v>-3709.59</v>
      </c>
      <c r="J32" s="34">
        <f>SUBTOTAL(9,J30:J31)</f>
        <v>-73.17</v>
      </c>
      <c r="K32" s="19"/>
      <c r="L32" s="35">
        <f>SUBTOTAL(9,L30:L31)</f>
        <v>0</v>
      </c>
      <c r="M32" s="34">
        <f>SUBTOTAL(9,M30:M31)</f>
        <v>0</v>
      </c>
      <c r="N32" s="32">
        <f>SUBTOTAL(9,N30:N31)</f>
        <v>0</v>
      </c>
      <c r="O32" s="32">
        <f>SUBTOTAL(9,O30:O31)</f>
        <v>0</v>
      </c>
    </row>
    <row r="33" spans="1:15" ht="15.75" thickTop="1" x14ac:dyDescent="0.25">
      <c r="A33" s="12" t="s">
        <v>37</v>
      </c>
      <c r="B33" s="6" t="s">
        <v>79</v>
      </c>
      <c r="E33" s="51"/>
      <c r="F33" s="50"/>
      <c r="G33" s="49"/>
      <c r="H33" s="48"/>
      <c r="I33" s="27"/>
      <c r="J33" s="26"/>
      <c r="K33" s="13"/>
      <c r="L33" s="27"/>
      <c r="M33" s="26"/>
    </row>
    <row r="34" spans="1:15" x14ac:dyDescent="0.25">
      <c r="A34" s="12" t="s">
        <v>35</v>
      </c>
      <c r="E34" s="51"/>
      <c r="F34" s="50"/>
      <c r="G34" s="49"/>
      <c r="H34" s="48"/>
      <c r="I34" s="27"/>
      <c r="J34" s="26"/>
      <c r="K34" s="13"/>
      <c r="L34" s="27"/>
      <c r="M34" s="26"/>
    </row>
    <row r="35" spans="1:15" x14ac:dyDescent="0.25">
      <c r="A35" s="12" t="s">
        <v>34</v>
      </c>
      <c r="C35" s="4" t="s">
        <v>298</v>
      </c>
      <c r="E35" s="46">
        <v>0</v>
      </c>
      <c r="F35" s="45">
        <v>0</v>
      </c>
      <c r="G35" s="44">
        <v>0</v>
      </c>
      <c r="H35" s="43"/>
      <c r="I35" s="42">
        <v>0</v>
      </c>
      <c r="J35" s="41">
        <v>0</v>
      </c>
      <c r="K35" s="40"/>
      <c r="L35" s="42">
        <v>0</v>
      </c>
      <c r="M35" s="41">
        <v>0</v>
      </c>
      <c r="N35" s="47" t="s">
        <v>78</v>
      </c>
      <c r="O35" s="47" t="s">
        <v>109</v>
      </c>
    </row>
    <row r="36" spans="1:15" hidden="1" x14ac:dyDescent="0.25">
      <c r="A36" s="12" t="s">
        <v>30</v>
      </c>
      <c r="E36" s="46"/>
      <c r="F36" s="45"/>
      <c r="G36" s="44"/>
      <c r="H36" s="43"/>
      <c r="I36" s="42"/>
      <c r="J36" s="41"/>
      <c r="K36" s="40"/>
      <c r="L36" s="42"/>
      <c r="M36" s="41"/>
      <c r="N36" s="38"/>
      <c r="O36" s="38"/>
    </row>
    <row r="37" spans="1:15" ht="15.75" thickBot="1" x14ac:dyDescent="0.3">
      <c r="A37" s="12" t="s">
        <v>29</v>
      </c>
      <c r="B37" s="6"/>
      <c r="C37" s="6"/>
      <c r="D37" s="6"/>
      <c r="E37" s="37">
        <f>SUBTOTAL(9,E35:E36)</f>
        <v>0</v>
      </c>
      <c r="F37" s="32">
        <f>SUBTOTAL(9,F35:F36)</f>
        <v>0</v>
      </c>
      <c r="G37" s="36">
        <f>SUBTOTAL(9,G35:G36)</f>
        <v>0</v>
      </c>
      <c r="H37" s="22"/>
      <c r="I37" s="35">
        <f>SUBTOTAL(9,I35:I36)</f>
        <v>0</v>
      </c>
      <c r="J37" s="34">
        <f>SUBTOTAL(9,J35:J36)</f>
        <v>0</v>
      </c>
      <c r="K37" s="19"/>
      <c r="L37" s="35">
        <f>SUBTOTAL(9,L35:L36)</f>
        <v>0</v>
      </c>
      <c r="M37" s="34">
        <f>SUBTOTAL(9,M35:M36)</f>
        <v>0</v>
      </c>
      <c r="N37" s="32">
        <f>SUBTOTAL(9,N35:N36)</f>
        <v>0</v>
      </c>
      <c r="O37" s="32">
        <f>SUBTOTAL(9,O35:O36)</f>
        <v>0</v>
      </c>
    </row>
    <row r="38" spans="1:15" ht="15.75" thickTop="1" x14ac:dyDescent="0.25">
      <c r="A38" s="12" t="s">
        <v>37</v>
      </c>
      <c r="B38" s="6" t="s">
        <v>75</v>
      </c>
      <c r="E38" s="51"/>
      <c r="F38" s="50"/>
      <c r="G38" s="49"/>
      <c r="H38" s="48"/>
      <c r="I38" s="27"/>
      <c r="J38" s="26"/>
      <c r="K38" s="13"/>
      <c r="L38" s="27"/>
      <c r="M38" s="26"/>
    </row>
    <row r="39" spans="1:15" x14ac:dyDescent="0.25">
      <c r="A39" s="12" t="s">
        <v>35</v>
      </c>
      <c r="E39" s="51"/>
      <c r="F39" s="50"/>
      <c r="G39" s="49"/>
      <c r="H39" s="48"/>
      <c r="I39" s="27"/>
      <c r="J39" s="26"/>
      <c r="K39" s="13"/>
      <c r="L39" s="27"/>
      <c r="M39" s="26"/>
    </row>
    <row r="40" spans="1:15" x14ac:dyDescent="0.25">
      <c r="A40" s="12" t="s">
        <v>34</v>
      </c>
      <c r="C40" s="4" t="s">
        <v>298</v>
      </c>
      <c r="E40" s="46">
        <v>-1842</v>
      </c>
      <c r="F40" s="45">
        <v>0</v>
      </c>
      <c r="G40" s="44">
        <v>-1842</v>
      </c>
      <c r="H40" s="43"/>
      <c r="I40" s="42">
        <v>-1985.71</v>
      </c>
      <c r="J40" s="41">
        <v>143.71</v>
      </c>
      <c r="K40" s="40"/>
      <c r="L40" s="42">
        <v>0</v>
      </c>
      <c r="M40" s="41">
        <v>0</v>
      </c>
      <c r="N40" s="47" t="s">
        <v>74</v>
      </c>
      <c r="O40" s="47" t="s">
        <v>109</v>
      </c>
    </row>
    <row r="41" spans="1:15" hidden="1" x14ac:dyDescent="0.25">
      <c r="A41" s="12" t="s">
        <v>30</v>
      </c>
      <c r="E41" s="46"/>
      <c r="F41" s="45"/>
      <c r="G41" s="44"/>
      <c r="H41" s="43"/>
      <c r="I41" s="42"/>
      <c r="J41" s="41"/>
      <c r="K41" s="40"/>
      <c r="L41" s="42"/>
      <c r="M41" s="41"/>
      <c r="N41" s="38"/>
      <c r="O41" s="38"/>
    </row>
    <row r="42" spans="1:15" ht="15.75" thickBot="1" x14ac:dyDescent="0.3">
      <c r="A42" s="12" t="s">
        <v>29</v>
      </c>
      <c r="B42" s="6"/>
      <c r="C42" s="6"/>
      <c r="D42" s="6"/>
      <c r="E42" s="37">
        <f>SUBTOTAL(9,E40:E41)</f>
        <v>-1842</v>
      </c>
      <c r="F42" s="32">
        <f>SUBTOTAL(9,F40:F41)</f>
        <v>0</v>
      </c>
      <c r="G42" s="36">
        <f>SUBTOTAL(9,G40:G41)</f>
        <v>-1842</v>
      </c>
      <c r="H42" s="22"/>
      <c r="I42" s="35">
        <f>SUBTOTAL(9,I40:I41)</f>
        <v>-1985.71</v>
      </c>
      <c r="J42" s="34">
        <f>SUBTOTAL(9,J40:J41)</f>
        <v>143.71</v>
      </c>
      <c r="K42" s="19"/>
      <c r="L42" s="35">
        <f>SUBTOTAL(9,L40:L41)</f>
        <v>0</v>
      </c>
      <c r="M42" s="34">
        <f>SUBTOTAL(9,M40:M41)</f>
        <v>0</v>
      </c>
      <c r="N42" s="32">
        <f>SUBTOTAL(9,N40:N41)</f>
        <v>0</v>
      </c>
      <c r="O42" s="32">
        <f>SUBTOTAL(9,O40:O41)</f>
        <v>0</v>
      </c>
    </row>
    <row r="43" spans="1:15" ht="15.75" thickTop="1" x14ac:dyDescent="0.25">
      <c r="A43" s="12" t="s">
        <v>37</v>
      </c>
      <c r="B43" s="6" t="s">
        <v>71</v>
      </c>
      <c r="E43" s="51"/>
      <c r="F43" s="50"/>
      <c r="G43" s="49"/>
      <c r="H43" s="48"/>
      <c r="I43" s="27"/>
      <c r="J43" s="26"/>
      <c r="K43" s="13"/>
      <c r="L43" s="27"/>
      <c r="M43" s="26"/>
    </row>
    <row r="44" spans="1:15" x14ac:dyDescent="0.25">
      <c r="A44" s="12" t="s">
        <v>35</v>
      </c>
      <c r="E44" s="51"/>
      <c r="F44" s="50"/>
      <c r="G44" s="49"/>
      <c r="H44" s="48"/>
      <c r="I44" s="27"/>
      <c r="J44" s="26"/>
      <c r="K44" s="13"/>
      <c r="L44" s="27"/>
      <c r="M44" s="26"/>
    </row>
    <row r="45" spans="1:15" x14ac:dyDescent="0.25">
      <c r="A45" s="12" t="s">
        <v>34</v>
      </c>
      <c r="C45" s="4" t="s">
        <v>298</v>
      </c>
      <c r="E45" s="46">
        <v>-327371.21000000002</v>
      </c>
      <c r="F45" s="45">
        <v>-265580</v>
      </c>
      <c r="G45" s="44">
        <v>-61791.21</v>
      </c>
      <c r="H45" s="43"/>
      <c r="I45" s="42">
        <v>-221424.96</v>
      </c>
      <c r="J45" s="41">
        <v>-105946.25</v>
      </c>
      <c r="K45" s="40"/>
      <c r="L45" s="42">
        <v>-265580</v>
      </c>
      <c r="M45" s="41">
        <v>-331580</v>
      </c>
      <c r="N45" s="47" t="s">
        <v>70</v>
      </c>
      <c r="O45" s="47" t="s">
        <v>109</v>
      </c>
    </row>
    <row r="46" spans="1:15" hidden="1" x14ac:dyDescent="0.25">
      <c r="A46" s="12" t="s">
        <v>30</v>
      </c>
      <c r="E46" s="46"/>
      <c r="F46" s="45"/>
      <c r="G46" s="44"/>
      <c r="H46" s="43"/>
      <c r="I46" s="42"/>
      <c r="J46" s="41"/>
      <c r="K46" s="40"/>
      <c r="L46" s="42"/>
      <c r="M46" s="41"/>
      <c r="N46" s="38"/>
      <c r="O46" s="38"/>
    </row>
    <row r="47" spans="1:15" ht="15.75" thickBot="1" x14ac:dyDescent="0.3">
      <c r="A47" s="12" t="s">
        <v>29</v>
      </c>
      <c r="B47" s="6"/>
      <c r="C47" s="6"/>
      <c r="D47" s="6"/>
      <c r="E47" s="37">
        <f>SUBTOTAL(9,E45:E46)</f>
        <v>-327371.21000000002</v>
      </c>
      <c r="F47" s="32">
        <f>SUBTOTAL(9,F45:F46)</f>
        <v>-265580</v>
      </c>
      <c r="G47" s="36">
        <f>SUBTOTAL(9,G45:G46)</f>
        <v>-61791.21</v>
      </c>
      <c r="H47" s="22"/>
      <c r="I47" s="35">
        <f>SUBTOTAL(9,I45:I46)</f>
        <v>-221424.96</v>
      </c>
      <c r="J47" s="34">
        <f>SUBTOTAL(9,J45:J46)</f>
        <v>-105946.25</v>
      </c>
      <c r="K47" s="19"/>
      <c r="L47" s="35">
        <f>SUBTOTAL(9,L45:L46)</f>
        <v>-265580</v>
      </c>
      <c r="M47" s="34">
        <f>SUBTOTAL(9,M45:M46)</f>
        <v>-331580</v>
      </c>
      <c r="N47" s="32">
        <f>SUBTOTAL(9,N45:N46)</f>
        <v>0</v>
      </c>
      <c r="O47" s="32">
        <f>SUBTOTAL(9,O45:O46)</f>
        <v>0</v>
      </c>
    </row>
    <row r="48" spans="1:15" ht="15.75" thickTop="1" x14ac:dyDescent="0.25">
      <c r="A48" s="12" t="s">
        <v>37</v>
      </c>
      <c r="B48" s="6" t="s">
        <v>69</v>
      </c>
      <c r="E48" s="51"/>
      <c r="F48" s="50"/>
      <c r="G48" s="49"/>
      <c r="H48" s="48"/>
      <c r="I48" s="27"/>
      <c r="J48" s="26"/>
      <c r="K48" s="13"/>
      <c r="L48" s="27"/>
      <c r="M48" s="26"/>
    </row>
    <row r="49" spans="1:15" x14ac:dyDescent="0.25">
      <c r="A49" s="12" t="s">
        <v>35</v>
      </c>
      <c r="E49" s="51"/>
      <c r="F49" s="50"/>
      <c r="G49" s="49"/>
      <c r="H49" s="48"/>
      <c r="I49" s="27"/>
      <c r="J49" s="26"/>
      <c r="K49" s="13"/>
      <c r="L49" s="27"/>
      <c r="M49" s="26"/>
    </row>
    <row r="50" spans="1:15" x14ac:dyDescent="0.25">
      <c r="A50" s="12" t="s">
        <v>34</v>
      </c>
      <c r="C50" s="4" t="s">
        <v>298</v>
      </c>
      <c r="E50" s="46">
        <v>-313864.89</v>
      </c>
      <c r="F50" s="45">
        <v>-296170</v>
      </c>
      <c r="G50" s="44">
        <v>-17694.89</v>
      </c>
      <c r="H50" s="43"/>
      <c r="I50" s="42">
        <v>-266168.34000000003</v>
      </c>
      <c r="J50" s="41">
        <v>-47696.55</v>
      </c>
      <c r="K50" s="40"/>
      <c r="L50" s="42">
        <v>-296170</v>
      </c>
      <c r="M50" s="41">
        <v>-331170</v>
      </c>
      <c r="N50" s="47" t="s">
        <v>68</v>
      </c>
      <c r="O50" s="47" t="s">
        <v>109</v>
      </c>
    </row>
    <row r="51" spans="1:15" hidden="1" x14ac:dyDescent="0.25">
      <c r="A51" s="12" t="s">
        <v>30</v>
      </c>
      <c r="E51" s="46"/>
      <c r="F51" s="45"/>
      <c r="G51" s="44"/>
      <c r="H51" s="43"/>
      <c r="I51" s="42"/>
      <c r="J51" s="41"/>
      <c r="K51" s="40"/>
      <c r="L51" s="42"/>
      <c r="M51" s="41"/>
      <c r="N51" s="38"/>
      <c r="O51" s="38"/>
    </row>
    <row r="52" spans="1:15" ht="15.75" thickBot="1" x14ac:dyDescent="0.3">
      <c r="A52" s="12" t="s">
        <v>29</v>
      </c>
      <c r="B52" s="6"/>
      <c r="C52" s="6"/>
      <c r="D52" s="6"/>
      <c r="E52" s="37">
        <f>SUBTOTAL(9,E50:E51)</f>
        <v>-313864.89</v>
      </c>
      <c r="F52" s="32">
        <f>SUBTOTAL(9,F50:F51)</f>
        <v>-296170</v>
      </c>
      <c r="G52" s="36">
        <f>SUBTOTAL(9,G50:G51)</f>
        <v>-17694.89</v>
      </c>
      <c r="H52" s="22"/>
      <c r="I52" s="35">
        <f>SUBTOTAL(9,I50:I51)</f>
        <v>-266168.34000000003</v>
      </c>
      <c r="J52" s="34">
        <f>SUBTOTAL(9,J50:J51)</f>
        <v>-47696.55</v>
      </c>
      <c r="K52" s="19"/>
      <c r="L52" s="35">
        <f>SUBTOTAL(9,L50:L51)</f>
        <v>-296170</v>
      </c>
      <c r="M52" s="34">
        <f>SUBTOTAL(9,M50:M51)</f>
        <v>-331170</v>
      </c>
      <c r="N52" s="32">
        <f>SUBTOTAL(9,N50:N51)</f>
        <v>0</v>
      </c>
      <c r="O52" s="32">
        <f>SUBTOTAL(9,O50:O51)</f>
        <v>0</v>
      </c>
    </row>
    <row r="53" spans="1:15" ht="15.75" thickTop="1" x14ac:dyDescent="0.25">
      <c r="A53" s="12" t="s">
        <v>37</v>
      </c>
      <c r="B53" s="6" t="s">
        <v>67</v>
      </c>
      <c r="E53" s="51"/>
      <c r="F53" s="50"/>
      <c r="G53" s="49"/>
      <c r="H53" s="48"/>
      <c r="I53" s="27"/>
      <c r="J53" s="26"/>
      <c r="K53" s="13"/>
      <c r="L53" s="27"/>
      <c r="M53" s="26"/>
    </row>
    <row r="54" spans="1:15" x14ac:dyDescent="0.25">
      <c r="A54" s="12" t="s">
        <v>35</v>
      </c>
      <c r="E54" s="51"/>
      <c r="F54" s="50"/>
      <c r="G54" s="49"/>
      <c r="H54" s="48"/>
      <c r="I54" s="27"/>
      <c r="J54" s="26"/>
      <c r="K54" s="13"/>
      <c r="L54" s="27"/>
      <c r="M54" s="26"/>
    </row>
    <row r="55" spans="1:15" x14ac:dyDescent="0.25">
      <c r="A55" s="12" t="s">
        <v>34</v>
      </c>
      <c r="C55" s="4" t="s">
        <v>298</v>
      </c>
      <c r="E55" s="46">
        <v>-3693.32</v>
      </c>
      <c r="F55" s="45">
        <v>-19738</v>
      </c>
      <c r="G55" s="44">
        <v>16044.68</v>
      </c>
      <c r="H55" s="43"/>
      <c r="I55" s="42">
        <v>-48424.51</v>
      </c>
      <c r="J55" s="41">
        <v>44731.19</v>
      </c>
      <c r="K55" s="40"/>
      <c r="L55" s="42">
        <v>-19738</v>
      </c>
      <c r="M55" s="41">
        <v>-3232</v>
      </c>
      <c r="N55" s="47" t="s">
        <v>66</v>
      </c>
      <c r="O55" s="47" t="s">
        <v>109</v>
      </c>
    </row>
    <row r="56" spans="1:15" hidden="1" x14ac:dyDescent="0.25">
      <c r="A56" s="12" t="s">
        <v>30</v>
      </c>
      <c r="E56" s="46"/>
      <c r="F56" s="45"/>
      <c r="G56" s="44"/>
      <c r="H56" s="43"/>
      <c r="I56" s="42"/>
      <c r="J56" s="41"/>
      <c r="K56" s="40"/>
      <c r="L56" s="42"/>
      <c r="M56" s="41"/>
      <c r="N56" s="38"/>
      <c r="O56" s="38"/>
    </row>
    <row r="57" spans="1:15" ht="15.75" thickBot="1" x14ac:dyDescent="0.3">
      <c r="A57" s="12" t="s">
        <v>29</v>
      </c>
      <c r="B57" s="6"/>
      <c r="C57" s="6"/>
      <c r="D57" s="6"/>
      <c r="E57" s="37">
        <f>SUBTOTAL(9,E55:E56)</f>
        <v>-3693.32</v>
      </c>
      <c r="F57" s="32">
        <f>SUBTOTAL(9,F55:F56)</f>
        <v>-19738</v>
      </c>
      <c r="G57" s="36">
        <f>SUBTOTAL(9,G55:G56)</f>
        <v>16044.68</v>
      </c>
      <c r="H57" s="22"/>
      <c r="I57" s="35">
        <f>SUBTOTAL(9,I55:I56)</f>
        <v>-48424.51</v>
      </c>
      <c r="J57" s="34">
        <f>SUBTOTAL(9,J55:J56)</f>
        <v>44731.19</v>
      </c>
      <c r="K57" s="19"/>
      <c r="L57" s="35">
        <f>SUBTOTAL(9,L55:L56)</f>
        <v>-19738</v>
      </c>
      <c r="M57" s="34">
        <f>SUBTOTAL(9,M55:M56)</f>
        <v>-3232</v>
      </c>
      <c r="N57" s="32">
        <f>SUBTOTAL(9,N55:N56)</f>
        <v>0</v>
      </c>
      <c r="O57" s="32">
        <f>SUBTOTAL(9,O55:O56)</f>
        <v>0</v>
      </c>
    </row>
    <row r="58" spans="1:15" ht="15.75" thickTop="1" x14ac:dyDescent="0.25">
      <c r="A58" s="12" t="s">
        <v>37</v>
      </c>
      <c r="B58" s="6" t="s">
        <v>63</v>
      </c>
      <c r="E58" s="51"/>
      <c r="F58" s="50"/>
      <c r="G58" s="49"/>
      <c r="H58" s="48"/>
      <c r="I58" s="27"/>
      <c r="J58" s="26"/>
      <c r="K58" s="13"/>
      <c r="L58" s="27"/>
      <c r="M58" s="26"/>
    </row>
    <row r="59" spans="1:15" x14ac:dyDescent="0.25">
      <c r="A59" s="12" t="s">
        <v>35</v>
      </c>
      <c r="E59" s="51"/>
      <c r="F59" s="50"/>
      <c r="G59" s="49"/>
      <c r="H59" s="48"/>
      <c r="I59" s="27"/>
      <c r="J59" s="26"/>
      <c r="K59" s="13"/>
      <c r="L59" s="27"/>
      <c r="M59" s="26"/>
    </row>
    <row r="60" spans="1:15" x14ac:dyDescent="0.25">
      <c r="A60" s="12" t="s">
        <v>34</v>
      </c>
      <c r="C60" s="4" t="s">
        <v>298</v>
      </c>
      <c r="E60" s="46">
        <v>-33698.559999999998</v>
      </c>
      <c r="F60" s="45">
        <v>-50550</v>
      </c>
      <c r="G60" s="44">
        <v>16851.439999999999</v>
      </c>
      <c r="H60" s="43"/>
      <c r="I60" s="42">
        <v>-49674.82</v>
      </c>
      <c r="J60" s="41">
        <v>15976.26</v>
      </c>
      <c r="K60" s="40"/>
      <c r="L60" s="42">
        <v>-50550</v>
      </c>
      <c r="M60" s="41">
        <v>-35550</v>
      </c>
      <c r="N60" s="47" t="s">
        <v>62</v>
      </c>
      <c r="O60" s="47" t="s">
        <v>109</v>
      </c>
    </row>
    <row r="61" spans="1:15" hidden="1" x14ac:dyDescent="0.25">
      <c r="A61" s="12" t="s">
        <v>30</v>
      </c>
      <c r="E61" s="46"/>
      <c r="F61" s="45"/>
      <c r="G61" s="44"/>
      <c r="H61" s="43"/>
      <c r="I61" s="42"/>
      <c r="J61" s="41"/>
      <c r="K61" s="40"/>
      <c r="L61" s="42"/>
      <c r="M61" s="41"/>
      <c r="N61" s="38"/>
      <c r="O61" s="38"/>
    </row>
    <row r="62" spans="1:15" ht="15.75" thickBot="1" x14ac:dyDescent="0.3">
      <c r="A62" s="12" t="s">
        <v>29</v>
      </c>
      <c r="B62" s="6"/>
      <c r="C62" s="6"/>
      <c r="D62" s="6"/>
      <c r="E62" s="37">
        <f>SUBTOTAL(9,E60:E61)</f>
        <v>-33698.559999999998</v>
      </c>
      <c r="F62" s="32">
        <f>SUBTOTAL(9,F60:F61)</f>
        <v>-50550</v>
      </c>
      <c r="G62" s="36">
        <f>SUBTOTAL(9,G60:G61)</f>
        <v>16851.439999999999</v>
      </c>
      <c r="H62" s="22"/>
      <c r="I62" s="35">
        <f>SUBTOTAL(9,I60:I61)</f>
        <v>-49674.82</v>
      </c>
      <c r="J62" s="34">
        <f>SUBTOTAL(9,J60:J61)</f>
        <v>15976.26</v>
      </c>
      <c r="K62" s="19"/>
      <c r="L62" s="35">
        <f>SUBTOTAL(9,L60:L61)</f>
        <v>-50550</v>
      </c>
      <c r="M62" s="34">
        <f>SUBTOTAL(9,M60:M61)</f>
        <v>-35550</v>
      </c>
      <c r="N62" s="32">
        <f>SUBTOTAL(9,N60:N61)</f>
        <v>0</v>
      </c>
      <c r="O62" s="32">
        <f>SUBTOTAL(9,O60:O61)</f>
        <v>0</v>
      </c>
    </row>
    <row r="63" spans="1:15" ht="15.75" thickTop="1" x14ac:dyDescent="0.25">
      <c r="A63" s="12" t="s">
        <v>37</v>
      </c>
      <c r="B63" s="6" t="s">
        <v>57</v>
      </c>
      <c r="E63" s="51"/>
      <c r="F63" s="50"/>
      <c r="G63" s="49"/>
      <c r="H63" s="48"/>
      <c r="I63" s="27"/>
      <c r="J63" s="26"/>
      <c r="K63" s="13"/>
      <c r="L63" s="27"/>
      <c r="M63" s="26"/>
    </row>
    <row r="64" spans="1:15" x14ac:dyDescent="0.25">
      <c r="A64" s="12" t="s">
        <v>35</v>
      </c>
      <c r="E64" s="51"/>
      <c r="F64" s="50"/>
      <c r="G64" s="49"/>
      <c r="H64" s="48"/>
      <c r="I64" s="27"/>
      <c r="J64" s="26"/>
      <c r="K64" s="13"/>
      <c r="L64" s="27"/>
      <c r="M64" s="26"/>
    </row>
    <row r="65" spans="1:15" x14ac:dyDescent="0.25">
      <c r="A65" s="12" t="s">
        <v>34</v>
      </c>
      <c r="C65" s="4" t="s">
        <v>298</v>
      </c>
      <c r="E65" s="46">
        <v>-24431.25</v>
      </c>
      <c r="F65" s="45">
        <v>-50950</v>
      </c>
      <c r="G65" s="44">
        <v>26518.75</v>
      </c>
      <c r="H65" s="43"/>
      <c r="I65" s="42">
        <v>-22475</v>
      </c>
      <c r="J65" s="41">
        <v>-1956.25</v>
      </c>
      <c r="K65" s="40"/>
      <c r="L65" s="42">
        <v>-50950</v>
      </c>
      <c r="M65" s="41">
        <v>-40950</v>
      </c>
      <c r="N65" s="47" t="s">
        <v>56</v>
      </c>
      <c r="O65" s="47" t="s">
        <v>109</v>
      </c>
    </row>
    <row r="66" spans="1:15" hidden="1" x14ac:dyDescent="0.25">
      <c r="A66" s="12" t="s">
        <v>30</v>
      </c>
      <c r="E66" s="46"/>
      <c r="F66" s="45"/>
      <c r="G66" s="44"/>
      <c r="H66" s="43"/>
      <c r="I66" s="42"/>
      <c r="J66" s="41"/>
      <c r="K66" s="40"/>
      <c r="L66" s="42"/>
      <c r="M66" s="41"/>
      <c r="N66" s="38"/>
      <c r="O66" s="38"/>
    </row>
    <row r="67" spans="1:15" ht="15.75" thickBot="1" x14ac:dyDescent="0.3">
      <c r="A67" s="12" t="s">
        <v>29</v>
      </c>
      <c r="B67" s="6"/>
      <c r="C67" s="6"/>
      <c r="D67" s="6"/>
      <c r="E67" s="37">
        <f>SUBTOTAL(9,E65:E66)</f>
        <v>-24431.25</v>
      </c>
      <c r="F67" s="32">
        <f>SUBTOTAL(9,F65:F66)</f>
        <v>-50950</v>
      </c>
      <c r="G67" s="36">
        <f>SUBTOTAL(9,G65:G66)</f>
        <v>26518.75</v>
      </c>
      <c r="H67" s="22"/>
      <c r="I67" s="35">
        <f>SUBTOTAL(9,I65:I66)</f>
        <v>-22475</v>
      </c>
      <c r="J67" s="34">
        <f>SUBTOTAL(9,J65:J66)</f>
        <v>-1956.25</v>
      </c>
      <c r="K67" s="19"/>
      <c r="L67" s="35">
        <f>SUBTOTAL(9,L65:L66)</f>
        <v>-50950</v>
      </c>
      <c r="M67" s="34">
        <f>SUBTOTAL(9,M65:M66)</f>
        <v>-40950</v>
      </c>
      <c r="N67" s="32">
        <f>SUBTOTAL(9,N65:N66)</f>
        <v>0</v>
      </c>
      <c r="O67" s="32">
        <f>SUBTOTAL(9,O65:O66)</f>
        <v>0</v>
      </c>
    </row>
    <row r="68" spans="1:15" ht="15.75" thickTop="1" x14ac:dyDescent="0.25">
      <c r="A68" s="12" t="s">
        <v>37</v>
      </c>
      <c r="B68" s="6" t="s">
        <v>51</v>
      </c>
      <c r="E68" s="51"/>
      <c r="F68" s="50"/>
      <c r="G68" s="49"/>
      <c r="H68" s="48"/>
      <c r="I68" s="27"/>
      <c r="J68" s="26"/>
      <c r="K68" s="13"/>
      <c r="L68" s="27"/>
      <c r="M68" s="26"/>
    </row>
    <row r="69" spans="1:15" x14ac:dyDescent="0.25">
      <c r="A69" s="12" t="s">
        <v>35</v>
      </c>
      <c r="E69" s="51"/>
      <c r="F69" s="50"/>
      <c r="G69" s="49"/>
      <c r="H69" s="48"/>
      <c r="I69" s="27"/>
      <c r="J69" s="26"/>
      <c r="K69" s="13"/>
      <c r="L69" s="27"/>
      <c r="M69" s="26"/>
    </row>
    <row r="70" spans="1:15" x14ac:dyDescent="0.25">
      <c r="A70" s="12" t="s">
        <v>34</v>
      </c>
      <c r="C70" s="4" t="s">
        <v>298</v>
      </c>
      <c r="E70" s="46">
        <v>-5719.49</v>
      </c>
      <c r="F70" s="45">
        <v>-4540</v>
      </c>
      <c r="G70" s="44">
        <v>-1179.49</v>
      </c>
      <c r="H70" s="43"/>
      <c r="I70" s="42">
        <v>-7944.23</v>
      </c>
      <c r="J70" s="41">
        <v>2224.7399999999998</v>
      </c>
      <c r="K70" s="40"/>
      <c r="L70" s="42">
        <v>-4540</v>
      </c>
      <c r="M70" s="41">
        <v>-7540</v>
      </c>
      <c r="N70" s="47" t="s">
        <v>50</v>
      </c>
      <c r="O70" s="47" t="s">
        <v>109</v>
      </c>
    </row>
    <row r="71" spans="1:15" hidden="1" x14ac:dyDescent="0.25">
      <c r="A71" s="12" t="s">
        <v>30</v>
      </c>
      <c r="E71" s="46"/>
      <c r="F71" s="45"/>
      <c r="G71" s="44"/>
      <c r="H71" s="43"/>
      <c r="I71" s="42"/>
      <c r="J71" s="41"/>
      <c r="K71" s="40"/>
      <c r="L71" s="42"/>
      <c r="M71" s="41"/>
      <c r="N71" s="38"/>
      <c r="O71" s="38"/>
    </row>
    <row r="72" spans="1:15" ht="15.75" thickBot="1" x14ac:dyDescent="0.3">
      <c r="A72" s="12" t="s">
        <v>29</v>
      </c>
      <c r="B72" s="6"/>
      <c r="C72" s="6"/>
      <c r="D72" s="6"/>
      <c r="E72" s="37">
        <f>SUBTOTAL(9,E70:E71)</f>
        <v>-5719.49</v>
      </c>
      <c r="F72" s="32">
        <f>SUBTOTAL(9,F70:F71)</f>
        <v>-4540</v>
      </c>
      <c r="G72" s="36">
        <f>SUBTOTAL(9,G70:G71)</f>
        <v>-1179.49</v>
      </c>
      <c r="H72" s="22"/>
      <c r="I72" s="35">
        <f>SUBTOTAL(9,I70:I71)</f>
        <v>-7944.23</v>
      </c>
      <c r="J72" s="34">
        <f>SUBTOTAL(9,J70:J71)</f>
        <v>2224.7399999999998</v>
      </c>
      <c r="K72" s="19"/>
      <c r="L72" s="35">
        <f>SUBTOTAL(9,L70:L71)</f>
        <v>-4540</v>
      </c>
      <c r="M72" s="34">
        <f>SUBTOTAL(9,M70:M71)</f>
        <v>-7540</v>
      </c>
      <c r="N72" s="32">
        <f>SUBTOTAL(9,N70:N71)</f>
        <v>0</v>
      </c>
      <c r="O72" s="32">
        <f>SUBTOTAL(9,O70:O71)</f>
        <v>0</v>
      </c>
    </row>
    <row r="73" spans="1:15" ht="15.75" thickTop="1" x14ac:dyDescent="0.25">
      <c r="A73" s="12" t="s">
        <v>37</v>
      </c>
      <c r="B73" s="6" t="s">
        <v>49</v>
      </c>
      <c r="E73" s="51"/>
      <c r="F73" s="50"/>
      <c r="G73" s="49"/>
      <c r="H73" s="48"/>
      <c r="I73" s="27"/>
      <c r="J73" s="26"/>
      <c r="K73" s="13"/>
      <c r="L73" s="27"/>
      <c r="M73" s="26"/>
    </row>
    <row r="74" spans="1:15" x14ac:dyDescent="0.25">
      <c r="A74" s="12" t="s">
        <v>35</v>
      </c>
      <c r="E74" s="51"/>
      <c r="F74" s="50"/>
      <c r="G74" s="49"/>
      <c r="H74" s="48"/>
      <c r="I74" s="27"/>
      <c r="J74" s="26"/>
      <c r="K74" s="13"/>
      <c r="L74" s="27"/>
      <c r="M74" s="26"/>
    </row>
    <row r="75" spans="1:15" x14ac:dyDescent="0.25">
      <c r="A75" s="12" t="s">
        <v>34</v>
      </c>
      <c r="C75" s="4" t="s">
        <v>298</v>
      </c>
      <c r="E75" s="46">
        <v>-33004.559999999998</v>
      </c>
      <c r="F75" s="45">
        <v>-26020</v>
      </c>
      <c r="G75" s="44">
        <v>-6984.56</v>
      </c>
      <c r="H75" s="43"/>
      <c r="I75" s="42">
        <v>-26289.200000000001</v>
      </c>
      <c r="J75" s="41">
        <v>-6715.36</v>
      </c>
      <c r="K75" s="40"/>
      <c r="L75" s="42">
        <v>-26020</v>
      </c>
      <c r="M75" s="41">
        <v>-32020</v>
      </c>
      <c r="N75" s="47" t="s">
        <v>48</v>
      </c>
      <c r="O75" s="47" t="s">
        <v>109</v>
      </c>
    </row>
    <row r="76" spans="1:15" hidden="1" x14ac:dyDescent="0.25">
      <c r="A76" s="12" t="s">
        <v>30</v>
      </c>
      <c r="E76" s="46"/>
      <c r="F76" s="45"/>
      <c r="G76" s="44"/>
      <c r="H76" s="43"/>
      <c r="I76" s="42"/>
      <c r="J76" s="41"/>
      <c r="K76" s="40"/>
      <c r="L76" s="42"/>
      <c r="M76" s="41"/>
      <c r="N76" s="38"/>
      <c r="O76" s="38"/>
    </row>
    <row r="77" spans="1:15" ht="15.75" thickBot="1" x14ac:dyDescent="0.3">
      <c r="A77" s="12" t="s">
        <v>29</v>
      </c>
      <c r="B77" s="6"/>
      <c r="C77" s="6"/>
      <c r="D77" s="6"/>
      <c r="E77" s="37">
        <f>SUBTOTAL(9,E75:E76)</f>
        <v>-33004.559999999998</v>
      </c>
      <c r="F77" s="32">
        <f>SUBTOTAL(9,F75:F76)</f>
        <v>-26020</v>
      </c>
      <c r="G77" s="36">
        <f>SUBTOTAL(9,G75:G76)</f>
        <v>-6984.56</v>
      </c>
      <c r="H77" s="22"/>
      <c r="I77" s="35">
        <f>SUBTOTAL(9,I75:I76)</f>
        <v>-26289.200000000001</v>
      </c>
      <c r="J77" s="34">
        <f>SUBTOTAL(9,J75:J76)</f>
        <v>-6715.36</v>
      </c>
      <c r="K77" s="19"/>
      <c r="L77" s="35">
        <f>SUBTOTAL(9,L75:L76)</f>
        <v>-26020</v>
      </c>
      <c r="M77" s="34">
        <f>SUBTOTAL(9,M75:M76)</f>
        <v>-32020</v>
      </c>
      <c r="N77" s="32">
        <f>SUBTOTAL(9,N75:N76)</f>
        <v>0</v>
      </c>
      <c r="O77" s="32">
        <f>SUBTOTAL(9,O75:O76)</f>
        <v>0</v>
      </c>
    </row>
    <row r="78" spans="1:15" ht="15.75" thickTop="1" x14ac:dyDescent="0.25">
      <c r="A78" s="12" t="s">
        <v>37</v>
      </c>
      <c r="B78" s="6" t="s">
        <v>115</v>
      </c>
      <c r="E78" s="51"/>
      <c r="F78" s="50"/>
      <c r="G78" s="49"/>
      <c r="H78" s="48"/>
      <c r="I78" s="27"/>
      <c r="J78" s="26"/>
      <c r="K78" s="13"/>
      <c r="L78" s="27"/>
      <c r="M78" s="26"/>
    </row>
    <row r="79" spans="1:15" x14ac:dyDescent="0.25">
      <c r="A79" s="12" t="s">
        <v>35</v>
      </c>
      <c r="E79" s="51"/>
      <c r="F79" s="50"/>
      <c r="G79" s="49"/>
      <c r="H79" s="48"/>
      <c r="I79" s="27"/>
      <c r="J79" s="26"/>
      <c r="K79" s="13"/>
      <c r="L79" s="27"/>
      <c r="M79" s="26"/>
    </row>
    <row r="80" spans="1:15" x14ac:dyDescent="0.25">
      <c r="A80" s="12" t="s">
        <v>34</v>
      </c>
      <c r="C80" s="4" t="s">
        <v>298</v>
      </c>
      <c r="E80" s="46">
        <v>-16311.91</v>
      </c>
      <c r="F80" s="45">
        <v>-18080</v>
      </c>
      <c r="G80" s="44">
        <v>1768.09</v>
      </c>
      <c r="H80" s="43"/>
      <c r="I80" s="42">
        <v>-14345.06</v>
      </c>
      <c r="J80" s="41">
        <v>-1966.85</v>
      </c>
      <c r="K80" s="40"/>
      <c r="L80" s="42">
        <v>-18080</v>
      </c>
      <c r="M80" s="41">
        <v>-20080</v>
      </c>
      <c r="N80" s="47" t="s">
        <v>114</v>
      </c>
      <c r="O80" s="47" t="s">
        <v>109</v>
      </c>
    </row>
    <row r="81" spans="1:15" hidden="1" x14ac:dyDescent="0.25">
      <c r="A81" s="12" t="s">
        <v>30</v>
      </c>
      <c r="E81" s="46"/>
      <c r="F81" s="45"/>
      <c r="G81" s="44"/>
      <c r="H81" s="43"/>
      <c r="I81" s="42"/>
      <c r="J81" s="41"/>
      <c r="K81" s="40"/>
      <c r="L81" s="42"/>
      <c r="M81" s="41"/>
      <c r="N81" s="38"/>
      <c r="O81" s="38"/>
    </row>
    <row r="82" spans="1:15" ht="15.75" thickBot="1" x14ac:dyDescent="0.3">
      <c r="A82" s="12" t="s">
        <v>29</v>
      </c>
      <c r="B82" s="6"/>
      <c r="C82" s="6"/>
      <c r="D82" s="6"/>
      <c r="E82" s="37">
        <f>SUBTOTAL(9,E80:E81)</f>
        <v>-16311.91</v>
      </c>
      <c r="F82" s="32">
        <f>SUBTOTAL(9,F80:F81)</f>
        <v>-18080</v>
      </c>
      <c r="G82" s="36">
        <f>SUBTOTAL(9,G80:G81)</f>
        <v>1768.09</v>
      </c>
      <c r="H82" s="22"/>
      <c r="I82" s="35">
        <f>SUBTOTAL(9,I80:I81)</f>
        <v>-14345.06</v>
      </c>
      <c r="J82" s="34">
        <f>SUBTOTAL(9,J80:J81)</f>
        <v>-1966.85</v>
      </c>
      <c r="K82" s="19"/>
      <c r="L82" s="35">
        <f>SUBTOTAL(9,L80:L81)</f>
        <v>-18080</v>
      </c>
      <c r="M82" s="34">
        <f>SUBTOTAL(9,M80:M81)</f>
        <v>-20080</v>
      </c>
      <c r="N82" s="32">
        <f>SUBTOTAL(9,N80:N81)</f>
        <v>0</v>
      </c>
      <c r="O82" s="32">
        <f>SUBTOTAL(9,O80:O81)</f>
        <v>0</v>
      </c>
    </row>
    <row r="83" spans="1:15" ht="15.75" thickTop="1" x14ac:dyDescent="0.25">
      <c r="A83" s="12" t="s">
        <v>37</v>
      </c>
      <c r="B83" s="6" t="s">
        <v>113</v>
      </c>
      <c r="E83" s="51"/>
      <c r="F83" s="50"/>
      <c r="G83" s="49"/>
      <c r="H83" s="48"/>
      <c r="I83" s="27"/>
      <c r="J83" s="26"/>
      <c r="K83" s="13"/>
      <c r="L83" s="27"/>
      <c r="M83" s="26"/>
    </row>
    <row r="84" spans="1:15" x14ac:dyDescent="0.25">
      <c r="A84" s="12" t="s">
        <v>35</v>
      </c>
      <c r="E84" s="51"/>
      <c r="F84" s="50"/>
      <c r="G84" s="49"/>
      <c r="H84" s="48"/>
      <c r="I84" s="27"/>
      <c r="J84" s="26"/>
      <c r="K84" s="13"/>
      <c r="L84" s="27"/>
      <c r="M84" s="26"/>
    </row>
    <row r="85" spans="1:15" x14ac:dyDescent="0.25">
      <c r="A85" s="12" t="s">
        <v>34</v>
      </c>
      <c r="C85" s="4" t="s">
        <v>298</v>
      </c>
      <c r="E85" s="46">
        <v>-9205</v>
      </c>
      <c r="F85" s="45">
        <v>-12600</v>
      </c>
      <c r="G85" s="44">
        <v>3395</v>
      </c>
      <c r="H85" s="43"/>
      <c r="I85" s="42">
        <v>-5057.5</v>
      </c>
      <c r="J85" s="41">
        <v>-4147.5</v>
      </c>
      <c r="K85" s="40"/>
      <c r="L85" s="42">
        <v>-12600</v>
      </c>
      <c r="M85" s="41">
        <v>-16600</v>
      </c>
      <c r="N85" s="47" t="s">
        <v>112</v>
      </c>
      <c r="O85" s="47" t="s">
        <v>109</v>
      </c>
    </row>
    <row r="86" spans="1:15" hidden="1" x14ac:dyDescent="0.25">
      <c r="A86" s="12" t="s">
        <v>30</v>
      </c>
      <c r="E86" s="46"/>
      <c r="F86" s="45"/>
      <c r="G86" s="44"/>
      <c r="H86" s="43"/>
      <c r="I86" s="42"/>
      <c r="J86" s="41"/>
      <c r="K86" s="40"/>
      <c r="L86" s="42"/>
      <c r="M86" s="41"/>
      <c r="N86" s="38"/>
      <c r="O86" s="38"/>
    </row>
    <row r="87" spans="1:15" ht="15.75" thickBot="1" x14ac:dyDescent="0.3">
      <c r="A87" s="12" t="s">
        <v>29</v>
      </c>
      <c r="B87" s="6"/>
      <c r="C87" s="6"/>
      <c r="D87" s="6"/>
      <c r="E87" s="37">
        <f>SUBTOTAL(9,E85:E86)</f>
        <v>-9205</v>
      </c>
      <c r="F87" s="32">
        <f>SUBTOTAL(9,F85:F86)</f>
        <v>-12600</v>
      </c>
      <c r="G87" s="36">
        <f>SUBTOTAL(9,G85:G86)</f>
        <v>3395</v>
      </c>
      <c r="H87" s="22"/>
      <c r="I87" s="35">
        <f>SUBTOTAL(9,I85:I86)</f>
        <v>-5057.5</v>
      </c>
      <c r="J87" s="34">
        <f>SUBTOTAL(9,J85:J86)</f>
        <v>-4147.5</v>
      </c>
      <c r="K87" s="19"/>
      <c r="L87" s="35">
        <f>SUBTOTAL(9,L85:L86)</f>
        <v>-12600</v>
      </c>
      <c r="M87" s="34">
        <f>SUBTOTAL(9,M85:M86)</f>
        <v>-16600</v>
      </c>
      <c r="N87" s="32">
        <f>SUBTOTAL(9,N85:N86)</f>
        <v>0</v>
      </c>
      <c r="O87" s="32">
        <f>SUBTOTAL(9,O85:O86)</f>
        <v>0</v>
      </c>
    </row>
    <row r="88" spans="1:15" ht="15.75" thickTop="1" x14ac:dyDescent="0.25">
      <c r="A88" s="12" t="s">
        <v>37</v>
      </c>
      <c r="B88" s="6" t="s">
        <v>111</v>
      </c>
      <c r="E88" s="51"/>
      <c r="F88" s="50"/>
      <c r="G88" s="49"/>
      <c r="H88" s="48"/>
      <c r="I88" s="27"/>
      <c r="J88" s="26"/>
      <c r="K88" s="13"/>
      <c r="L88" s="27"/>
      <c r="M88" s="26"/>
    </row>
    <row r="89" spans="1:15" x14ac:dyDescent="0.25">
      <c r="A89" s="12" t="s">
        <v>35</v>
      </c>
      <c r="E89" s="51"/>
      <c r="F89" s="50"/>
      <c r="G89" s="49"/>
      <c r="H89" s="48"/>
      <c r="I89" s="27"/>
      <c r="J89" s="26"/>
      <c r="K89" s="13"/>
      <c r="L89" s="27"/>
      <c r="M89" s="26"/>
    </row>
    <row r="90" spans="1:15" x14ac:dyDescent="0.25">
      <c r="A90" s="12" t="s">
        <v>34</v>
      </c>
      <c r="C90" s="4" t="s">
        <v>298</v>
      </c>
      <c r="E90" s="46">
        <v>-4036.67</v>
      </c>
      <c r="F90" s="45">
        <v>-12999.96</v>
      </c>
      <c r="G90" s="44">
        <v>8963.2900000000009</v>
      </c>
      <c r="H90" s="43"/>
      <c r="I90" s="42">
        <v>-6702.49</v>
      </c>
      <c r="J90" s="41">
        <v>2665.82</v>
      </c>
      <c r="K90" s="40"/>
      <c r="L90" s="42">
        <v>-12999.96</v>
      </c>
      <c r="M90" s="41">
        <v>-17000</v>
      </c>
      <c r="N90" s="47" t="s">
        <v>110</v>
      </c>
      <c r="O90" s="47" t="s">
        <v>109</v>
      </c>
    </row>
    <row r="91" spans="1:15" hidden="1" x14ac:dyDescent="0.25">
      <c r="A91" s="12" t="s">
        <v>30</v>
      </c>
      <c r="E91" s="46"/>
      <c r="F91" s="45"/>
      <c r="G91" s="44"/>
      <c r="H91" s="43"/>
      <c r="I91" s="42"/>
      <c r="J91" s="41"/>
      <c r="K91" s="40"/>
      <c r="L91" s="42"/>
      <c r="M91" s="41"/>
      <c r="N91" s="38"/>
      <c r="O91" s="38"/>
    </row>
    <row r="92" spans="1:15" ht="15.75" thickBot="1" x14ac:dyDescent="0.3">
      <c r="A92" s="12" t="s">
        <v>29</v>
      </c>
      <c r="B92" s="6"/>
      <c r="C92" s="6"/>
      <c r="D92" s="6"/>
      <c r="E92" s="37">
        <f>SUBTOTAL(9,E90:E91)</f>
        <v>-4036.67</v>
      </c>
      <c r="F92" s="32">
        <f>SUBTOTAL(9,F90:F91)</f>
        <v>-12999.96</v>
      </c>
      <c r="G92" s="36">
        <f>SUBTOTAL(9,G90:G91)</f>
        <v>8963.2900000000009</v>
      </c>
      <c r="H92" s="22"/>
      <c r="I92" s="35">
        <f>SUBTOTAL(9,I90:I91)</f>
        <v>-6702.49</v>
      </c>
      <c r="J92" s="34">
        <f>SUBTOTAL(9,J90:J91)</f>
        <v>2665.82</v>
      </c>
      <c r="K92" s="19"/>
      <c r="L92" s="35">
        <f>SUBTOTAL(9,L90:L91)</f>
        <v>-12999.96</v>
      </c>
      <c r="M92" s="34">
        <f>SUBTOTAL(9,M90:M91)</f>
        <v>-17000</v>
      </c>
      <c r="N92" s="32">
        <f>SUBTOTAL(9,N90:N91)</f>
        <v>0</v>
      </c>
      <c r="O92" s="32">
        <f>SUBTOTAL(9,O90:O91)</f>
        <v>0</v>
      </c>
    </row>
    <row r="93" spans="1:15" ht="15.75" thickTop="1" x14ac:dyDescent="0.25">
      <c r="A93" s="12" t="s">
        <v>27</v>
      </c>
      <c r="E93" s="31"/>
      <c r="F93" s="30"/>
      <c r="G93" s="29"/>
      <c r="H93" s="28"/>
      <c r="I93" s="27"/>
      <c r="J93" s="26"/>
      <c r="K93" s="13"/>
      <c r="L93" s="27"/>
      <c r="M93" s="26"/>
    </row>
    <row r="94" spans="1:15" ht="15.75" thickBot="1" x14ac:dyDescent="0.3">
      <c r="A94" s="12" t="s">
        <v>27</v>
      </c>
      <c r="C94" s="6" t="s">
        <v>28</v>
      </c>
      <c r="E94" s="24">
        <f>SUBTOTAL(9,E10:E93)</f>
        <v>-810782.20000000019</v>
      </c>
      <c r="F94" s="17">
        <f>SUBTOTAL(9,F10:F93)</f>
        <v>-768487.96</v>
      </c>
      <c r="G94" s="23">
        <f>SUBTOTAL(9,G10:G93)</f>
        <v>-42294.240000000005</v>
      </c>
      <c r="H94" s="22"/>
      <c r="I94" s="21">
        <f>SUBTOTAL(9,I10:I93)</f>
        <v>-711055.65</v>
      </c>
      <c r="J94" s="20">
        <f>SUBTOTAL(9,J10:J93)</f>
        <v>-99726.55</v>
      </c>
      <c r="K94" s="19"/>
      <c r="L94" s="35">
        <f>SUBTOTAL(9,L10:L93)</f>
        <v>-768487.96</v>
      </c>
      <c r="M94" s="34">
        <f>SUBTOTAL(9,M10:M93)</f>
        <v>-846982</v>
      </c>
      <c r="N94" s="17">
        <f>SUBTOTAL(9,N10:N93)</f>
        <v>0</v>
      </c>
      <c r="O94" s="17">
        <f>SUBTOTAL(9,O10:O93)</f>
        <v>0</v>
      </c>
    </row>
    <row r="95" spans="1:15" x14ac:dyDescent="0.25">
      <c r="A95" s="12" t="s">
        <v>27</v>
      </c>
      <c r="B95" s="6"/>
      <c r="C95" s="6"/>
      <c r="D95" s="6"/>
      <c r="E95" s="6"/>
      <c r="F95" s="14"/>
      <c r="G95" s="14"/>
      <c r="H95" s="16"/>
      <c r="K95" s="13"/>
      <c r="L95" s="13"/>
    </row>
    <row r="96" spans="1:15" x14ac:dyDescent="0.25">
      <c r="A96" s="12" t="s">
        <v>27</v>
      </c>
      <c r="F96" s="14"/>
      <c r="G96" s="14"/>
    </row>
    <row r="97" spans="1:7" x14ac:dyDescent="0.25">
      <c r="A97" s="12" t="s">
        <v>27</v>
      </c>
      <c r="B97" s="6"/>
      <c r="C97" s="6"/>
      <c r="D97" s="6"/>
      <c r="E97" s="6"/>
      <c r="F97" s="14"/>
      <c r="G97" s="14"/>
    </row>
    <row r="98" spans="1:7" x14ac:dyDescent="0.25">
      <c r="A98" s="12" t="s">
        <v>27</v>
      </c>
      <c r="B98" s="6"/>
      <c r="C98" s="6"/>
      <c r="D98" s="6"/>
      <c r="E98" s="6"/>
      <c r="F98" s="14"/>
      <c r="G98" s="14"/>
    </row>
    <row r="99" spans="1:7" x14ac:dyDescent="0.25">
      <c r="A99" s="12" t="s">
        <v>27</v>
      </c>
      <c r="B99" s="6"/>
      <c r="C99" s="6"/>
      <c r="D99" s="6"/>
      <c r="E99" s="13"/>
      <c r="F99" s="13"/>
    </row>
    <row r="100" spans="1:7" ht="18.75" x14ac:dyDescent="0.3">
      <c r="A100" s="12" t="s">
        <v>27</v>
      </c>
      <c r="B100" s="15"/>
      <c r="C100" s="15"/>
      <c r="D100" s="15"/>
      <c r="E100" s="14"/>
      <c r="F100" s="14"/>
    </row>
    <row r="101" spans="1:7" x14ac:dyDescent="0.25">
      <c r="A101" s="12" t="s">
        <v>27</v>
      </c>
      <c r="E101" s="13"/>
      <c r="F101" s="13"/>
    </row>
    <row r="102" spans="1:7" x14ac:dyDescent="0.25">
      <c r="A102" s="12" t="s">
        <v>27</v>
      </c>
    </row>
    <row r="103" spans="1:7" x14ac:dyDescent="0.25">
      <c r="A103" s="12" t="s">
        <v>27</v>
      </c>
    </row>
    <row r="104" spans="1:7" x14ac:dyDescent="0.25">
      <c r="A104" s="12" t="s">
        <v>27</v>
      </c>
    </row>
    <row r="105" spans="1:7" x14ac:dyDescent="0.25">
      <c r="A105" s="12" t="s">
        <v>27</v>
      </c>
    </row>
    <row r="106" spans="1:7" x14ac:dyDescent="0.25">
      <c r="A106" s="12" t="s">
        <v>27</v>
      </c>
    </row>
    <row r="107" spans="1:7" x14ac:dyDescent="0.25">
      <c r="A107" s="12" t="s">
        <v>27</v>
      </c>
    </row>
    <row r="108" spans="1:7" x14ac:dyDescent="0.25">
      <c r="A108" s="12" t="s">
        <v>27</v>
      </c>
    </row>
    <row r="109" spans="1:7" x14ac:dyDescent="0.25">
      <c r="A109" s="12" t="s">
        <v>27</v>
      </c>
    </row>
    <row r="110" spans="1:7" x14ac:dyDescent="0.25">
      <c r="A110" s="12" t="s">
        <v>27</v>
      </c>
    </row>
    <row r="111" spans="1:7" x14ac:dyDescent="0.25">
      <c r="A111" s="12" t="s">
        <v>27</v>
      </c>
    </row>
    <row r="112" spans="1:7" x14ac:dyDescent="0.25">
      <c r="A112" s="12" t="s">
        <v>27</v>
      </c>
    </row>
    <row r="113" spans="1:1" x14ac:dyDescent="0.25">
      <c r="A113" s="12" t="s">
        <v>27</v>
      </c>
    </row>
    <row r="114" spans="1:1" x14ac:dyDescent="0.25">
      <c r="A114" s="12" t="s">
        <v>27</v>
      </c>
    </row>
  </sheetData>
  <mergeCells count="2">
    <mergeCell ref="B3:O3"/>
    <mergeCell ref="B4:O4"/>
  </mergeCells>
  <pageMargins left="0.70866141732283505" right="0.70866141732283505" top="0.74803149606299202" bottom="0.74803149606299202" header="0.31496062992126" footer="0.31496062992126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B3" workbookViewId="0">
      <selection activeCell="E8" sqref="E8:E14"/>
    </sheetView>
  </sheetViews>
  <sheetFormatPr defaultColWidth="9.140625" defaultRowHeight="15" x14ac:dyDescent="0.25"/>
  <cols>
    <col min="1" max="1" width="14.7109375" style="11" hidden="1" customWidth="1"/>
    <col min="2" max="2" width="13.5703125" style="4" customWidth="1"/>
    <col min="3" max="3" width="45.85546875" style="4" customWidth="1"/>
    <col min="4" max="4" width="6.28515625" style="4" customWidth="1"/>
    <col min="5" max="7" width="19.140625" style="4" customWidth="1"/>
    <col min="8" max="8" width="6.28515625" style="4" customWidth="1"/>
    <col min="9" max="10" width="19.140625" style="4" customWidth="1"/>
    <col min="11" max="11" width="6.42578125" style="4" customWidth="1"/>
    <col min="12" max="12" width="18.85546875" style="4" customWidth="1"/>
    <col min="13" max="14" width="0" style="4" hidden="1" customWidth="1"/>
    <col min="15" max="16384" width="9.140625" style="4"/>
  </cols>
  <sheetData>
    <row r="1" spans="1:14" s="65" customFormat="1" hidden="1" x14ac:dyDescent="0.25">
      <c r="A1" s="66" t="s">
        <v>106</v>
      </c>
      <c r="B1" s="65" t="s">
        <v>105</v>
      </c>
    </row>
    <row r="2" spans="1:14" ht="26.25" hidden="1" x14ac:dyDescent="0.4">
      <c r="A2" s="12" t="s">
        <v>104</v>
      </c>
      <c r="B2" s="64"/>
      <c r="C2" s="64"/>
      <c r="D2" s="64"/>
    </row>
    <row r="3" spans="1:14" ht="18.75" x14ac:dyDescent="0.3">
      <c r="A3" s="12" t="s">
        <v>27</v>
      </c>
      <c r="B3" s="120" t="s">
        <v>103</v>
      </c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</row>
    <row r="4" spans="1:14" ht="15.75" thickBot="1" x14ac:dyDescent="0.3">
      <c r="A4" s="12" t="s">
        <v>27</v>
      </c>
    </row>
    <row r="5" spans="1:14" ht="34.5" customHeight="1" thickTop="1" x14ac:dyDescent="0.25">
      <c r="A5" s="12" t="s">
        <v>27</v>
      </c>
      <c r="B5" s="63" t="s">
        <v>102</v>
      </c>
      <c r="C5" s="63" t="s">
        <v>0</v>
      </c>
      <c r="D5" s="62"/>
      <c r="E5" s="61" t="s">
        <v>101</v>
      </c>
      <c r="F5" s="60" t="s">
        <v>100</v>
      </c>
      <c r="G5" s="59" t="s">
        <v>98</v>
      </c>
      <c r="H5" s="56"/>
      <c r="I5" s="58" t="s">
        <v>99</v>
      </c>
      <c r="J5" s="57" t="s">
        <v>98</v>
      </c>
      <c r="K5" s="56"/>
      <c r="L5" s="55" t="s">
        <v>97</v>
      </c>
      <c r="M5" s="54" t="s">
        <v>96</v>
      </c>
      <c r="N5" s="54" t="s">
        <v>95</v>
      </c>
    </row>
    <row r="6" spans="1:14" x14ac:dyDescent="0.25">
      <c r="A6" s="12" t="s">
        <v>94</v>
      </c>
      <c r="B6" s="6"/>
      <c r="C6" s="6"/>
      <c r="D6" s="6"/>
      <c r="E6" s="53"/>
      <c r="F6" s="30"/>
      <c r="G6" s="29"/>
      <c r="H6" s="52"/>
      <c r="I6" s="27"/>
      <c r="J6" s="26"/>
      <c r="K6" s="13"/>
      <c r="L6" s="25"/>
    </row>
    <row r="7" spans="1:14" x14ac:dyDescent="0.25">
      <c r="A7" s="12" t="s">
        <v>93</v>
      </c>
      <c r="B7" s="6" t="s">
        <v>71</v>
      </c>
      <c r="E7" s="51"/>
      <c r="F7" s="50"/>
      <c r="G7" s="49"/>
      <c r="H7" s="48"/>
      <c r="I7" s="27"/>
      <c r="J7" s="26"/>
      <c r="K7" s="13"/>
      <c r="L7" s="25"/>
    </row>
    <row r="8" spans="1:14" x14ac:dyDescent="0.25">
      <c r="A8" s="12" t="s">
        <v>27</v>
      </c>
      <c r="E8" s="51"/>
      <c r="F8" s="50"/>
      <c r="G8" s="49"/>
      <c r="H8" s="48"/>
      <c r="I8" s="27"/>
      <c r="J8" s="26"/>
      <c r="K8" s="13"/>
      <c r="L8" s="25"/>
    </row>
    <row r="9" spans="1:14" x14ac:dyDescent="0.25">
      <c r="A9" s="12" t="s">
        <v>91</v>
      </c>
      <c r="C9" s="4" t="s">
        <v>119</v>
      </c>
      <c r="E9" s="46">
        <v>-607</v>
      </c>
      <c r="F9" s="45">
        <v>-5000</v>
      </c>
      <c r="G9" s="44">
        <v>-4393</v>
      </c>
      <c r="H9" s="43"/>
      <c r="I9" s="42"/>
      <c r="J9" s="41"/>
      <c r="K9" s="40"/>
      <c r="L9" s="39"/>
      <c r="M9" s="47" t="s">
        <v>70</v>
      </c>
      <c r="N9" s="47" t="s">
        <v>118</v>
      </c>
    </row>
    <row r="10" spans="1:14" hidden="1" x14ac:dyDescent="0.25">
      <c r="A10" s="12" t="s">
        <v>89</v>
      </c>
      <c r="E10" s="46"/>
      <c r="F10" s="45"/>
      <c r="G10" s="44"/>
      <c r="H10" s="43"/>
      <c r="I10" s="42"/>
      <c r="J10" s="41"/>
      <c r="K10" s="40"/>
      <c r="L10" s="39"/>
      <c r="M10" s="38"/>
      <c r="N10" s="38"/>
    </row>
    <row r="11" spans="1:14" ht="15.75" thickBot="1" x14ac:dyDescent="0.3">
      <c r="A11" s="12" t="s">
        <v>88</v>
      </c>
      <c r="B11" s="6"/>
      <c r="C11" s="6"/>
      <c r="D11" s="6"/>
      <c r="E11" s="37">
        <f>SUBTOTAL(9,E9:E10)</f>
        <v>-607</v>
      </c>
      <c r="F11" s="32">
        <f>SUBTOTAL(9,F9:F10)</f>
        <v>-5000</v>
      </c>
      <c r="G11" s="36">
        <f>SUBTOTAL(9,G9:G10)</f>
        <v>-4393</v>
      </c>
      <c r="H11" s="22"/>
      <c r="I11" s="35">
        <f>SUBTOTAL(9,I9:I10)</f>
        <v>0</v>
      </c>
      <c r="J11" s="34">
        <f>SUBTOTAL(9,J9:J10)</f>
        <v>0</v>
      </c>
      <c r="K11" s="19"/>
      <c r="L11" s="33">
        <f>SUBTOTAL(9,L9:L10)</f>
        <v>0</v>
      </c>
      <c r="M11" s="32">
        <f>SUBTOTAL(9,M9:M10)</f>
        <v>0</v>
      </c>
      <c r="N11" s="32">
        <f>SUBTOTAL(9,N9:N10)</f>
        <v>0</v>
      </c>
    </row>
    <row r="12" spans="1:14" ht="15.75" thickTop="1" x14ac:dyDescent="0.25">
      <c r="A12" s="12" t="s">
        <v>37</v>
      </c>
      <c r="B12" s="6" t="s">
        <v>69</v>
      </c>
      <c r="E12" s="51"/>
      <c r="F12" s="50"/>
      <c r="G12" s="49"/>
      <c r="H12" s="48"/>
      <c r="I12" s="27"/>
      <c r="J12" s="26"/>
      <c r="K12" s="13"/>
      <c r="L12" s="25"/>
    </row>
    <row r="13" spans="1:14" x14ac:dyDescent="0.25">
      <c r="A13" s="12" t="s">
        <v>35</v>
      </c>
      <c r="E13" s="51"/>
      <c r="F13" s="50"/>
      <c r="G13" s="49"/>
      <c r="H13" s="48"/>
      <c r="I13" s="27"/>
      <c r="J13" s="26"/>
      <c r="K13" s="13"/>
      <c r="L13" s="25"/>
    </row>
    <row r="14" spans="1:14" x14ac:dyDescent="0.25">
      <c r="A14" s="12" t="s">
        <v>34</v>
      </c>
      <c r="C14" s="4" t="s">
        <v>119</v>
      </c>
      <c r="E14" s="46">
        <v>-275</v>
      </c>
      <c r="F14" s="45">
        <v>0</v>
      </c>
      <c r="G14" s="44">
        <v>275</v>
      </c>
      <c r="H14" s="43"/>
      <c r="I14" s="42"/>
      <c r="J14" s="41"/>
      <c r="K14" s="40"/>
      <c r="L14" s="39"/>
      <c r="M14" s="47" t="s">
        <v>68</v>
      </c>
      <c r="N14" s="47" t="s">
        <v>118</v>
      </c>
    </row>
    <row r="15" spans="1:14" hidden="1" x14ac:dyDescent="0.25">
      <c r="A15" s="12" t="s">
        <v>30</v>
      </c>
      <c r="E15" s="46"/>
      <c r="F15" s="45"/>
      <c r="G15" s="44"/>
      <c r="H15" s="43"/>
      <c r="I15" s="42"/>
      <c r="J15" s="41"/>
      <c r="K15" s="40"/>
      <c r="L15" s="39"/>
      <c r="M15" s="38"/>
      <c r="N15" s="38"/>
    </row>
    <row r="16" spans="1:14" ht="15.75" thickBot="1" x14ac:dyDescent="0.3">
      <c r="A16" s="12" t="s">
        <v>29</v>
      </c>
      <c r="B16" s="6"/>
      <c r="C16" s="6"/>
      <c r="D16" s="6"/>
      <c r="E16" s="37">
        <f>SUBTOTAL(9,E14:E15)</f>
        <v>-275</v>
      </c>
      <c r="F16" s="32">
        <f>SUBTOTAL(9,F14:F15)</f>
        <v>0</v>
      </c>
      <c r="G16" s="36">
        <f>SUBTOTAL(9,G14:G15)</f>
        <v>275</v>
      </c>
      <c r="H16" s="22"/>
      <c r="I16" s="35">
        <f>SUBTOTAL(9,I14:I15)</f>
        <v>0</v>
      </c>
      <c r="J16" s="34">
        <f>SUBTOTAL(9,J14:J15)</f>
        <v>0</v>
      </c>
      <c r="K16" s="19"/>
      <c r="L16" s="33">
        <f>SUBTOTAL(9,L14:L15)</f>
        <v>0</v>
      </c>
      <c r="M16" s="32">
        <f>SUBTOTAL(9,M14:M15)</f>
        <v>0</v>
      </c>
      <c r="N16" s="32">
        <f>SUBTOTAL(9,N14:N15)</f>
        <v>0</v>
      </c>
    </row>
    <row r="17" spans="1:14" ht="15.75" thickTop="1" x14ac:dyDescent="0.25">
      <c r="A17" s="12" t="s">
        <v>27</v>
      </c>
      <c r="E17" s="31"/>
      <c r="F17" s="30"/>
      <c r="G17" s="29"/>
      <c r="H17" s="28"/>
      <c r="I17" s="27"/>
      <c r="J17" s="26"/>
      <c r="K17" s="13"/>
      <c r="L17" s="25"/>
    </row>
    <row r="18" spans="1:14" ht="15.75" thickBot="1" x14ac:dyDescent="0.3">
      <c r="A18" s="12" t="s">
        <v>27</v>
      </c>
      <c r="C18" s="6" t="s">
        <v>28</v>
      </c>
      <c r="E18" s="24">
        <f>SUBTOTAL(9,E9:E17)</f>
        <v>-882</v>
      </c>
      <c r="F18" s="17">
        <f>SUBTOTAL(9,F9:F17)</f>
        <v>-5000</v>
      </c>
      <c r="G18" s="23">
        <f>SUBTOTAL(9,G9:G17)</f>
        <v>-4118</v>
      </c>
      <c r="H18" s="22"/>
      <c r="I18" s="21">
        <f>SUBTOTAL(9,I9:I17)</f>
        <v>0</v>
      </c>
      <c r="J18" s="20">
        <f>SUBTOTAL(9,J9:J17)</f>
        <v>0</v>
      </c>
      <c r="K18" s="19"/>
      <c r="L18" s="18">
        <f>SUBTOTAL(9,L9:L17)</f>
        <v>0</v>
      </c>
      <c r="M18" s="17">
        <f>SUBTOTAL(9,M9:M17)</f>
        <v>0</v>
      </c>
      <c r="N18" s="17">
        <f>SUBTOTAL(9,N9:N17)</f>
        <v>0</v>
      </c>
    </row>
    <row r="19" spans="1:14" x14ac:dyDescent="0.25">
      <c r="A19" s="12" t="s">
        <v>27</v>
      </c>
      <c r="B19" s="6"/>
      <c r="C19" s="6"/>
      <c r="D19" s="6"/>
      <c r="E19" s="6"/>
      <c r="F19" s="14"/>
      <c r="G19" s="14"/>
      <c r="H19" s="16"/>
      <c r="K19" s="13"/>
    </row>
    <row r="20" spans="1:14" x14ac:dyDescent="0.25">
      <c r="A20" s="12" t="s">
        <v>27</v>
      </c>
      <c r="F20" s="14"/>
      <c r="G20" s="14"/>
    </row>
    <row r="21" spans="1:14" x14ac:dyDescent="0.25">
      <c r="A21" s="12" t="s">
        <v>27</v>
      </c>
      <c r="B21" s="6"/>
      <c r="C21" s="6"/>
      <c r="D21" s="6"/>
      <c r="E21" s="6"/>
      <c r="F21" s="14"/>
      <c r="G21" s="14"/>
    </row>
    <row r="22" spans="1:14" x14ac:dyDescent="0.25">
      <c r="A22" s="12" t="s">
        <v>27</v>
      </c>
      <c r="B22" s="6"/>
      <c r="C22" s="6"/>
      <c r="D22" s="6"/>
      <c r="E22" s="6"/>
      <c r="F22" s="14"/>
      <c r="G22" s="14"/>
    </row>
    <row r="23" spans="1:14" x14ac:dyDescent="0.25">
      <c r="A23" s="12" t="s">
        <v>27</v>
      </c>
      <c r="B23" s="6"/>
      <c r="C23" s="6"/>
      <c r="D23" s="6"/>
      <c r="E23" s="13"/>
      <c r="F23" s="13"/>
    </row>
    <row r="24" spans="1:14" ht="18.75" x14ac:dyDescent="0.3">
      <c r="A24" s="12" t="s">
        <v>27</v>
      </c>
      <c r="B24" s="15"/>
      <c r="C24" s="15"/>
      <c r="D24" s="15"/>
      <c r="E24" s="14"/>
      <c r="F24" s="14"/>
    </row>
    <row r="25" spans="1:14" x14ac:dyDescent="0.25">
      <c r="A25" s="12" t="s">
        <v>27</v>
      </c>
      <c r="E25" s="13"/>
      <c r="F25" s="13"/>
    </row>
    <row r="26" spans="1:14" x14ac:dyDescent="0.25">
      <c r="A26" s="12" t="s">
        <v>27</v>
      </c>
    </row>
    <row r="27" spans="1:14" x14ac:dyDescent="0.25">
      <c r="A27" s="12" t="s">
        <v>27</v>
      </c>
    </row>
    <row r="28" spans="1:14" x14ac:dyDescent="0.25">
      <c r="A28" s="12" t="s">
        <v>27</v>
      </c>
    </row>
    <row r="29" spans="1:14" x14ac:dyDescent="0.25">
      <c r="A29" s="12" t="s">
        <v>27</v>
      </c>
    </row>
    <row r="30" spans="1:14" x14ac:dyDescent="0.25">
      <c r="A30" s="12" t="s">
        <v>27</v>
      </c>
    </row>
    <row r="31" spans="1:14" x14ac:dyDescent="0.25">
      <c r="A31" s="12" t="s">
        <v>27</v>
      </c>
    </row>
    <row r="32" spans="1:14" x14ac:dyDescent="0.25">
      <c r="A32" s="12" t="s">
        <v>27</v>
      </c>
    </row>
    <row r="33" spans="1:1" x14ac:dyDescent="0.25">
      <c r="A33" s="12" t="s">
        <v>27</v>
      </c>
    </row>
    <row r="34" spans="1:1" x14ac:dyDescent="0.25">
      <c r="A34" s="12" t="s">
        <v>27</v>
      </c>
    </row>
    <row r="35" spans="1:1" x14ac:dyDescent="0.25">
      <c r="A35" s="12" t="s">
        <v>27</v>
      </c>
    </row>
    <row r="36" spans="1:1" x14ac:dyDescent="0.25">
      <c r="A36" s="12" t="s">
        <v>27</v>
      </c>
    </row>
    <row r="37" spans="1:1" x14ac:dyDescent="0.25">
      <c r="A37" s="12" t="s">
        <v>27</v>
      </c>
    </row>
    <row r="38" spans="1:1" x14ac:dyDescent="0.25">
      <c r="A38" s="12" t="s">
        <v>27</v>
      </c>
    </row>
  </sheetData>
  <mergeCells count="1">
    <mergeCell ref="B3:N3"/>
  </mergeCells>
  <pageMargins left="0.70866141732283505" right="0.70866141732283505" top="0.74803149606299202" bottom="0.74803149606299202" header="0.31496062992126" footer="0.31496062992126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1"/>
  <sheetViews>
    <sheetView showGridLines="0" topLeftCell="B3" workbookViewId="0">
      <pane xSplit="2" ySplit="4" topLeftCell="D126" activePane="bottomRight" state="frozen"/>
      <selection activeCell="B3" sqref="B3"/>
      <selection pane="topRight" activeCell="D3" sqref="D3"/>
      <selection pane="bottomLeft" activeCell="B7" sqref="B7"/>
      <selection pane="bottomRight" activeCell="B3" sqref="B3:O3"/>
    </sheetView>
  </sheetViews>
  <sheetFormatPr defaultRowHeight="15" x14ac:dyDescent="0.25"/>
  <cols>
    <col min="1" max="1" width="14.7109375" style="11" hidden="1" customWidth="1"/>
    <col min="2" max="2" width="13.5703125" style="4" customWidth="1"/>
    <col min="3" max="3" width="52" style="4" bestFit="1" customWidth="1"/>
    <col min="4" max="4" width="6.28515625" style="4" customWidth="1"/>
    <col min="5" max="7" width="19.140625" style="4" customWidth="1"/>
    <col min="8" max="8" width="6.28515625" style="4" customWidth="1"/>
    <col min="9" max="10" width="19.140625" style="4" customWidth="1"/>
    <col min="11" max="11" width="6.42578125" style="4" customWidth="1"/>
    <col min="12" max="13" width="18.5703125" style="4" customWidth="1"/>
    <col min="14" max="15" width="0" style="4" hidden="1" customWidth="1"/>
    <col min="16" max="16" width="9.140625" style="4"/>
    <col min="17" max="17" width="10.140625" style="4" bestFit="1" customWidth="1"/>
    <col min="18" max="18" width="11.5703125" style="7" bestFit="1" customWidth="1"/>
    <col min="19" max="16384" width="9.140625" style="4"/>
  </cols>
  <sheetData>
    <row r="1" spans="1:18" s="65" customFormat="1" hidden="1" x14ac:dyDescent="0.25">
      <c r="A1" s="66" t="s">
        <v>106</v>
      </c>
      <c r="B1" s="65" t="s">
        <v>105</v>
      </c>
      <c r="R1" s="102"/>
    </row>
    <row r="2" spans="1:18" ht="26.25" hidden="1" x14ac:dyDescent="0.4">
      <c r="A2" s="12" t="s">
        <v>104</v>
      </c>
      <c r="B2" s="64"/>
      <c r="C2" s="64"/>
      <c r="D2" s="64"/>
      <c r="I2" s="4">
        <v>0</v>
      </c>
    </row>
    <row r="3" spans="1:18" ht="18.75" x14ac:dyDescent="0.3">
      <c r="A3" s="12" t="s">
        <v>27</v>
      </c>
      <c r="B3" s="120" t="s">
        <v>103</v>
      </c>
      <c r="C3" s="120"/>
      <c r="D3" s="120"/>
      <c r="E3" s="120"/>
      <c r="F3" s="120"/>
      <c r="G3" s="121"/>
      <c r="H3" s="121"/>
      <c r="I3" s="121"/>
      <c r="J3" s="121"/>
      <c r="K3" s="121"/>
      <c r="L3" s="121"/>
      <c r="M3" s="121"/>
      <c r="N3" s="121"/>
      <c r="O3" s="121"/>
    </row>
    <row r="4" spans="1:18" x14ac:dyDescent="0.25">
      <c r="A4" s="12" t="s">
        <v>27</v>
      </c>
      <c r="B4" s="121" t="s">
        <v>289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8" ht="15.75" thickBot="1" x14ac:dyDescent="0.3">
      <c r="A5" s="12" t="s">
        <v>27</v>
      </c>
    </row>
    <row r="6" spans="1:18" ht="34.5" customHeight="1" thickTop="1" x14ac:dyDescent="0.25">
      <c r="A6" s="12" t="s">
        <v>27</v>
      </c>
      <c r="B6" s="63" t="s">
        <v>102</v>
      </c>
      <c r="C6" s="63" t="s">
        <v>0</v>
      </c>
      <c r="D6" s="62"/>
      <c r="E6" s="61" t="s">
        <v>101</v>
      </c>
      <c r="F6" s="60" t="s">
        <v>100</v>
      </c>
      <c r="G6" s="59" t="s">
        <v>98</v>
      </c>
      <c r="H6" s="56"/>
      <c r="I6" s="58" t="s">
        <v>99</v>
      </c>
      <c r="J6" s="57" t="s">
        <v>98</v>
      </c>
      <c r="K6" s="56"/>
      <c r="L6" s="58" t="s">
        <v>290</v>
      </c>
      <c r="M6" s="57" t="s">
        <v>97</v>
      </c>
      <c r="N6" s="54" t="s">
        <v>96</v>
      </c>
      <c r="O6" s="54" t="s">
        <v>95</v>
      </c>
    </row>
    <row r="7" spans="1:18" x14ac:dyDescent="0.25">
      <c r="A7" s="12" t="s">
        <v>94</v>
      </c>
      <c r="B7" s="6"/>
      <c r="C7" s="6"/>
      <c r="D7" s="6"/>
      <c r="E7" s="53"/>
      <c r="F7" s="30"/>
      <c r="G7" s="29"/>
      <c r="H7" s="52"/>
      <c r="I7" s="27"/>
      <c r="J7" s="26"/>
      <c r="K7" s="13"/>
      <c r="L7" s="27"/>
      <c r="M7" s="26"/>
      <c r="Q7" s="4" t="s">
        <v>288</v>
      </c>
      <c r="R7" s="7">
        <f>E19+E31+E42+E54+E64+E69+E80+E90+E98+E106+E113+E123+E129+E140</f>
        <v>86756.610000000015</v>
      </c>
    </row>
    <row r="8" spans="1:18" x14ac:dyDescent="0.25">
      <c r="A8" s="12" t="s">
        <v>93</v>
      </c>
      <c r="B8" s="6" t="s">
        <v>92</v>
      </c>
      <c r="E8" s="51"/>
      <c r="F8" s="50"/>
      <c r="G8" s="49"/>
      <c r="H8" s="48"/>
      <c r="I8" s="27"/>
      <c r="J8" s="26"/>
      <c r="K8" s="13"/>
      <c r="L8" s="27"/>
      <c r="M8" s="26"/>
    </row>
    <row r="9" spans="1:18" x14ac:dyDescent="0.25">
      <c r="A9" s="12" t="s">
        <v>27</v>
      </c>
      <c r="E9" s="51"/>
      <c r="F9" s="50"/>
      <c r="G9" s="49"/>
      <c r="H9" s="48"/>
      <c r="I9" s="27"/>
      <c r="J9" s="26"/>
      <c r="K9" s="13"/>
      <c r="L9" s="27"/>
      <c r="M9" s="26"/>
    </row>
    <row r="10" spans="1:18" x14ac:dyDescent="0.25">
      <c r="A10" s="12" t="s">
        <v>91</v>
      </c>
      <c r="C10" s="4" t="s">
        <v>136</v>
      </c>
      <c r="E10" s="46">
        <v>2297.1799999999998</v>
      </c>
      <c r="F10" s="45">
        <v>192.96</v>
      </c>
      <c r="G10" s="44">
        <v>2104.2199999999998</v>
      </c>
      <c r="H10" s="43"/>
      <c r="I10" s="42">
        <v>2239.4299999999998</v>
      </c>
      <c r="J10" s="41">
        <v>57.75</v>
      </c>
      <c r="K10" s="40"/>
      <c r="L10" s="42">
        <v>192.96</v>
      </c>
      <c r="M10" s="41">
        <v>193</v>
      </c>
      <c r="N10" s="47" t="s">
        <v>90</v>
      </c>
      <c r="O10" s="47" t="s">
        <v>135</v>
      </c>
    </row>
    <row r="11" spans="1:18" x14ac:dyDescent="0.25">
      <c r="A11" s="12" t="s">
        <v>91</v>
      </c>
      <c r="C11" s="4" t="s">
        <v>170</v>
      </c>
      <c r="E11" s="46">
        <v>167.97</v>
      </c>
      <c r="F11" s="45">
        <v>0</v>
      </c>
      <c r="G11" s="44">
        <v>167.97</v>
      </c>
      <c r="H11" s="43"/>
      <c r="I11" s="42">
        <v>475</v>
      </c>
      <c r="J11" s="41">
        <v>-307.02999999999997</v>
      </c>
      <c r="K11" s="40"/>
      <c r="L11" s="42">
        <v>0</v>
      </c>
      <c r="M11" s="41">
        <v>0</v>
      </c>
      <c r="N11" s="47" t="s">
        <v>90</v>
      </c>
      <c r="O11" s="47" t="s">
        <v>126</v>
      </c>
    </row>
    <row r="12" spans="1:18" x14ac:dyDescent="0.25">
      <c r="A12" s="12" t="s">
        <v>91</v>
      </c>
      <c r="C12" s="4" t="s">
        <v>125</v>
      </c>
      <c r="E12" s="46">
        <v>280</v>
      </c>
      <c r="F12" s="45">
        <v>0</v>
      </c>
      <c r="G12" s="44">
        <v>280</v>
      </c>
      <c r="H12" s="43"/>
      <c r="I12" s="42">
        <v>85.1</v>
      </c>
      <c r="J12" s="41">
        <v>194.9</v>
      </c>
      <c r="K12" s="40"/>
      <c r="L12" s="42">
        <v>0</v>
      </c>
      <c r="M12" s="41">
        <v>0</v>
      </c>
      <c r="N12" s="47" t="s">
        <v>90</v>
      </c>
      <c r="O12" s="47" t="s">
        <v>124</v>
      </c>
    </row>
    <row r="13" spans="1:18" x14ac:dyDescent="0.25">
      <c r="A13" s="12" t="s">
        <v>91</v>
      </c>
      <c r="C13" s="4" t="s">
        <v>134</v>
      </c>
      <c r="E13" s="46">
        <v>211.86</v>
      </c>
      <c r="F13" s="45">
        <v>620.04</v>
      </c>
      <c r="G13" s="44">
        <v>-408.18</v>
      </c>
      <c r="H13" s="43"/>
      <c r="I13" s="42">
        <v>1276.72</v>
      </c>
      <c r="J13" s="41">
        <v>-1064.8599999999999</v>
      </c>
      <c r="K13" s="40"/>
      <c r="L13" s="42">
        <v>620.04</v>
      </c>
      <c r="M13" s="41">
        <v>620</v>
      </c>
      <c r="N13" s="47" t="s">
        <v>90</v>
      </c>
      <c r="O13" s="47" t="s">
        <v>133</v>
      </c>
    </row>
    <row r="14" spans="1:18" x14ac:dyDescent="0.25">
      <c r="A14" s="12" t="s">
        <v>91</v>
      </c>
      <c r="C14" s="4" t="s">
        <v>169</v>
      </c>
      <c r="E14" s="46">
        <v>25.96</v>
      </c>
      <c r="F14" s="45">
        <v>0</v>
      </c>
      <c r="G14" s="44">
        <v>25.96</v>
      </c>
      <c r="H14" s="43"/>
      <c r="I14" s="42">
        <v>50.68</v>
      </c>
      <c r="J14" s="41">
        <v>-24.72</v>
      </c>
      <c r="K14" s="40"/>
      <c r="L14" s="42">
        <v>0</v>
      </c>
      <c r="M14" s="41">
        <v>0</v>
      </c>
      <c r="N14" s="47" t="s">
        <v>90</v>
      </c>
      <c r="O14" s="47" t="s">
        <v>132</v>
      </c>
    </row>
    <row r="15" spans="1:18" x14ac:dyDescent="0.25">
      <c r="A15" s="12" t="s">
        <v>91</v>
      </c>
      <c r="C15" s="4" t="s">
        <v>130</v>
      </c>
      <c r="E15" s="46">
        <v>5702.95</v>
      </c>
      <c r="F15" s="45">
        <v>5580</v>
      </c>
      <c r="G15" s="44">
        <v>122.95</v>
      </c>
      <c r="H15" s="43"/>
      <c r="I15" s="42">
        <v>6831.17</v>
      </c>
      <c r="J15" s="41">
        <v>-1128.22</v>
      </c>
      <c r="K15" s="40"/>
      <c r="L15" s="42">
        <v>5580</v>
      </c>
      <c r="M15" s="41">
        <v>5580</v>
      </c>
      <c r="N15" s="47" t="s">
        <v>90</v>
      </c>
      <c r="O15" s="47" t="s">
        <v>129</v>
      </c>
    </row>
    <row r="16" spans="1:18" x14ac:dyDescent="0.25">
      <c r="A16" s="12" t="s">
        <v>91</v>
      </c>
      <c r="C16" s="4" t="s">
        <v>128</v>
      </c>
      <c r="E16" s="46">
        <v>536.17999999999995</v>
      </c>
      <c r="F16" s="45">
        <v>0</v>
      </c>
      <c r="G16" s="44">
        <v>536.17999999999995</v>
      </c>
      <c r="H16" s="43"/>
      <c r="I16" s="42">
        <v>2418.7600000000002</v>
      </c>
      <c r="J16" s="41">
        <v>-1882.58</v>
      </c>
      <c r="K16" s="40"/>
      <c r="L16" s="42">
        <v>0</v>
      </c>
      <c r="M16" s="41">
        <v>0</v>
      </c>
      <c r="N16" s="47" t="s">
        <v>90</v>
      </c>
      <c r="O16" s="47" t="s">
        <v>127</v>
      </c>
    </row>
    <row r="17" spans="1:15" x14ac:dyDescent="0.25">
      <c r="A17" s="12" t="s">
        <v>91</v>
      </c>
      <c r="C17" s="4" t="s">
        <v>123</v>
      </c>
      <c r="E17" s="46">
        <v>0</v>
      </c>
      <c r="F17" s="45">
        <v>519.96</v>
      </c>
      <c r="G17" s="44">
        <v>-519.96</v>
      </c>
      <c r="H17" s="43"/>
      <c r="I17" s="42">
        <v>0</v>
      </c>
      <c r="J17" s="41">
        <v>0</v>
      </c>
      <c r="K17" s="40"/>
      <c r="L17" s="42">
        <v>519.96</v>
      </c>
      <c r="M17" s="41">
        <v>520</v>
      </c>
      <c r="N17" s="47" t="s">
        <v>90</v>
      </c>
      <c r="O17" s="47" t="s">
        <v>122</v>
      </c>
    </row>
    <row r="18" spans="1:15" hidden="1" x14ac:dyDescent="0.25">
      <c r="A18" s="12" t="s">
        <v>89</v>
      </c>
      <c r="E18" s="46"/>
      <c r="F18" s="45"/>
      <c r="G18" s="44"/>
      <c r="H18" s="43"/>
      <c r="I18" s="42"/>
      <c r="J18" s="41"/>
      <c r="K18" s="40"/>
      <c r="L18" s="42"/>
      <c r="M18" s="41"/>
      <c r="N18" s="38"/>
      <c r="O18" s="38"/>
    </row>
    <row r="19" spans="1:15" ht="15.75" thickBot="1" x14ac:dyDescent="0.3">
      <c r="A19" s="12" t="s">
        <v>88</v>
      </c>
      <c r="B19" s="6"/>
      <c r="C19" s="6"/>
      <c r="D19" s="6"/>
      <c r="E19" s="37">
        <f>SUBTOTAL(9,E10:E18)</f>
        <v>9222.1</v>
      </c>
      <c r="F19" s="32">
        <f>SUBTOTAL(9,F10:F18)</f>
        <v>6912.96</v>
      </c>
      <c r="G19" s="36">
        <f>SUBTOTAL(9,G10:G18)</f>
        <v>2309.1399999999994</v>
      </c>
      <c r="H19" s="22"/>
      <c r="I19" s="35">
        <f>SUBTOTAL(9,I10:I18)</f>
        <v>13376.86</v>
      </c>
      <c r="J19" s="34">
        <f>SUBTOTAL(9,J10:J18)</f>
        <v>-4154.76</v>
      </c>
      <c r="K19" s="19"/>
      <c r="L19" s="35">
        <f>SUBTOTAL(9,L10:L18)</f>
        <v>6912.96</v>
      </c>
      <c r="M19" s="34">
        <f>SUBTOTAL(9,M10:M18)</f>
        <v>6913</v>
      </c>
      <c r="N19" s="32">
        <f>SUBTOTAL(9,N10:N18)</f>
        <v>0</v>
      </c>
      <c r="O19" s="32">
        <f>SUBTOTAL(9,O10:O18)</f>
        <v>0</v>
      </c>
    </row>
    <row r="20" spans="1:15" ht="15.75" thickTop="1" x14ac:dyDescent="0.25">
      <c r="A20" s="12" t="s">
        <v>37</v>
      </c>
      <c r="B20" s="6" t="s">
        <v>87</v>
      </c>
      <c r="E20" s="51"/>
      <c r="F20" s="50"/>
      <c r="G20" s="49"/>
      <c r="H20" s="48"/>
      <c r="I20" s="27"/>
      <c r="J20" s="26"/>
      <c r="K20" s="13"/>
      <c r="L20" s="27"/>
      <c r="M20" s="26"/>
    </row>
    <row r="21" spans="1:15" x14ac:dyDescent="0.25">
      <c r="A21" s="12" t="s">
        <v>35</v>
      </c>
      <c r="E21" s="51"/>
      <c r="F21" s="50"/>
      <c r="G21" s="49"/>
      <c r="H21" s="48"/>
      <c r="I21" s="27"/>
      <c r="J21" s="26"/>
      <c r="K21" s="13"/>
      <c r="L21" s="27"/>
      <c r="M21" s="26"/>
    </row>
    <row r="22" spans="1:15" x14ac:dyDescent="0.25">
      <c r="A22" s="12" t="s">
        <v>34</v>
      </c>
      <c r="C22" s="4" t="s">
        <v>136</v>
      </c>
      <c r="E22" s="46">
        <v>1365.74</v>
      </c>
      <c r="F22" s="45">
        <v>522.96</v>
      </c>
      <c r="G22" s="44">
        <v>842.78</v>
      </c>
      <c r="H22" s="43"/>
      <c r="I22" s="42">
        <v>2069.36</v>
      </c>
      <c r="J22" s="41">
        <v>-703.62</v>
      </c>
      <c r="K22" s="40"/>
      <c r="L22" s="42">
        <v>522.96</v>
      </c>
      <c r="M22" s="41">
        <v>523</v>
      </c>
      <c r="N22" s="47" t="s">
        <v>86</v>
      </c>
      <c r="O22" s="47" t="s">
        <v>135</v>
      </c>
    </row>
    <row r="23" spans="1:15" x14ac:dyDescent="0.25">
      <c r="A23" s="12" t="s">
        <v>34</v>
      </c>
      <c r="C23" s="4" t="s">
        <v>170</v>
      </c>
      <c r="E23" s="46">
        <v>942.59</v>
      </c>
      <c r="F23" s="45">
        <v>0</v>
      </c>
      <c r="G23" s="44">
        <v>942.59</v>
      </c>
      <c r="H23" s="43"/>
      <c r="I23" s="42">
        <v>205.56</v>
      </c>
      <c r="J23" s="41">
        <v>737.03</v>
      </c>
      <c r="K23" s="40"/>
      <c r="L23" s="42">
        <v>0</v>
      </c>
      <c r="M23" s="41">
        <v>0</v>
      </c>
      <c r="N23" s="47" t="s">
        <v>86</v>
      </c>
      <c r="O23" s="47" t="s">
        <v>126</v>
      </c>
    </row>
    <row r="24" spans="1:15" x14ac:dyDescent="0.25">
      <c r="A24" s="12" t="s">
        <v>34</v>
      </c>
      <c r="C24" s="4" t="s">
        <v>125</v>
      </c>
      <c r="E24" s="46">
        <v>894.45</v>
      </c>
      <c r="F24" s="45">
        <v>0</v>
      </c>
      <c r="G24" s="44">
        <v>894.45</v>
      </c>
      <c r="H24" s="43"/>
      <c r="I24" s="42">
        <v>693.3</v>
      </c>
      <c r="J24" s="41">
        <v>201.15</v>
      </c>
      <c r="K24" s="40"/>
      <c r="L24" s="42">
        <v>0</v>
      </c>
      <c r="M24" s="41">
        <v>0</v>
      </c>
      <c r="N24" s="47" t="s">
        <v>86</v>
      </c>
      <c r="O24" s="47" t="s">
        <v>124</v>
      </c>
    </row>
    <row r="25" spans="1:15" x14ac:dyDescent="0.25">
      <c r="A25" s="12" t="s">
        <v>34</v>
      </c>
      <c r="C25" s="4" t="s">
        <v>134</v>
      </c>
      <c r="E25" s="46">
        <v>83.67</v>
      </c>
      <c r="F25" s="45">
        <v>0</v>
      </c>
      <c r="G25" s="44">
        <v>83.67</v>
      </c>
      <c r="H25" s="43"/>
      <c r="I25" s="42">
        <v>0</v>
      </c>
      <c r="J25" s="41">
        <v>83.67</v>
      </c>
      <c r="K25" s="40"/>
      <c r="L25" s="42">
        <v>0</v>
      </c>
      <c r="M25" s="41">
        <v>0</v>
      </c>
      <c r="N25" s="47" t="s">
        <v>86</v>
      </c>
      <c r="O25" s="47" t="s">
        <v>133</v>
      </c>
    </row>
    <row r="26" spans="1:15" x14ac:dyDescent="0.25">
      <c r="A26" s="12" t="s">
        <v>34</v>
      </c>
      <c r="C26" s="4" t="s">
        <v>169</v>
      </c>
      <c r="E26" s="46">
        <v>0</v>
      </c>
      <c r="F26" s="45">
        <v>0</v>
      </c>
      <c r="G26" s="44">
        <v>0</v>
      </c>
      <c r="H26" s="43"/>
      <c r="I26" s="42">
        <v>24.72</v>
      </c>
      <c r="J26" s="41">
        <v>-24.72</v>
      </c>
      <c r="K26" s="40"/>
      <c r="L26" s="42">
        <v>0</v>
      </c>
      <c r="M26" s="41">
        <v>0</v>
      </c>
      <c r="N26" s="47" t="s">
        <v>86</v>
      </c>
      <c r="O26" s="47" t="s">
        <v>132</v>
      </c>
    </row>
    <row r="27" spans="1:15" x14ac:dyDescent="0.25">
      <c r="A27" s="12" t="s">
        <v>34</v>
      </c>
      <c r="C27" s="4" t="s">
        <v>130</v>
      </c>
      <c r="E27" s="46">
        <v>13408.36</v>
      </c>
      <c r="F27" s="45">
        <v>12060</v>
      </c>
      <c r="G27" s="44">
        <v>1348.36</v>
      </c>
      <c r="H27" s="43"/>
      <c r="I27" s="42">
        <v>14255.01</v>
      </c>
      <c r="J27" s="41">
        <v>-846.65</v>
      </c>
      <c r="K27" s="40"/>
      <c r="L27" s="42">
        <v>12060</v>
      </c>
      <c r="M27" s="41">
        <v>12060</v>
      </c>
      <c r="N27" s="47" t="s">
        <v>86</v>
      </c>
      <c r="O27" s="47" t="s">
        <v>129</v>
      </c>
    </row>
    <row r="28" spans="1:15" x14ac:dyDescent="0.25">
      <c r="A28" s="12" t="s">
        <v>34</v>
      </c>
      <c r="C28" s="4" t="s">
        <v>128</v>
      </c>
      <c r="E28" s="46">
        <v>2303.9699999999998</v>
      </c>
      <c r="F28" s="45">
        <v>0</v>
      </c>
      <c r="G28" s="44">
        <v>2303.9699999999998</v>
      </c>
      <c r="H28" s="43"/>
      <c r="I28" s="42">
        <v>7839.49</v>
      </c>
      <c r="J28" s="41">
        <v>-5535.52</v>
      </c>
      <c r="K28" s="40"/>
      <c r="L28" s="42">
        <v>0</v>
      </c>
      <c r="M28" s="41">
        <v>0</v>
      </c>
      <c r="N28" s="47" t="s">
        <v>86</v>
      </c>
      <c r="O28" s="47" t="s">
        <v>127</v>
      </c>
    </row>
    <row r="29" spans="1:15" x14ac:dyDescent="0.25">
      <c r="A29" s="12" t="s">
        <v>34</v>
      </c>
      <c r="C29" s="4" t="s">
        <v>123</v>
      </c>
      <c r="E29" s="46">
        <v>0</v>
      </c>
      <c r="F29" s="45">
        <v>699.96</v>
      </c>
      <c r="G29" s="44">
        <v>-699.96</v>
      </c>
      <c r="H29" s="43"/>
      <c r="I29" s="42">
        <v>0</v>
      </c>
      <c r="J29" s="41">
        <v>0</v>
      </c>
      <c r="K29" s="40"/>
      <c r="L29" s="42">
        <v>699.96</v>
      </c>
      <c r="M29" s="41">
        <v>700</v>
      </c>
      <c r="N29" s="47" t="s">
        <v>86</v>
      </c>
      <c r="O29" s="47" t="s">
        <v>122</v>
      </c>
    </row>
    <row r="30" spans="1:15" hidden="1" x14ac:dyDescent="0.25">
      <c r="A30" s="12" t="s">
        <v>30</v>
      </c>
      <c r="E30" s="46"/>
      <c r="F30" s="45"/>
      <c r="G30" s="44"/>
      <c r="H30" s="43"/>
      <c r="I30" s="42"/>
      <c r="J30" s="41"/>
      <c r="K30" s="40"/>
      <c r="L30" s="42"/>
      <c r="M30" s="41"/>
      <c r="N30" s="38"/>
      <c r="O30" s="38"/>
    </row>
    <row r="31" spans="1:15" ht="15.75" thickBot="1" x14ac:dyDescent="0.3">
      <c r="A31" s="12" t="s">
        <v>29</v>
      </c>
      <c r="B31" s="6"/>
      <c r="C31" s="6"/>
      <c r="D31" s="6"/>
      <c r="E31" s="37">
        <f>SUBTOTAL(9,E22:E30)</f>
        <v>18998.780000000002</v>
      </c>
      <c r="F31" s="32">
        <f>SUBTOTAL(9,F22:F30)</f>
        <v>13282.919999999998</v>
      </c>
      <c r="G31" s="36">
        <f>SUBTOTAL(9,G22:G30)</f>
        <v>5715.86</v>
      </c>
      <c r="H31" s="22"/>
      <c r="I31" s="35">
        <f>SUBTOTAL(9,I22:I30)</f>
        <v>25087.440000000002</v>
      </c>
      <c r="J31" s="34">
        <f>SUBTOTAL(9,J22:J30)</f>
        <v>-6088.6600000000008</v>
      </c>
      <c r="K31" s="19"/>
      <c r="L31" s="35">
        <f>SUBTOTAL(9,L22:L30)</f>
        <v>13282.919999999998</v>
      </c>
      <c r="M31" s="34">
        <f>SUBTOTAL(9,M22:M30)</f>
        <v>13283</v>
      </c>
      <c r="N31" s="32">
        <f>SUBTOTAL(9,N22:N30)</f>
        <v>0</v>
      </c>
      <c r="O31" s="32">
        <f>SUBTOTAL(9,O22:O30)</f>
        <v>0</v>
      </c>
    </row>
    <row r="32" spans="1:15" ht="15.75" thickTop="1" x14ac:dyDescent="0.25">
      <c r="A32" s="12" t="s">
        <v>37</v>
      </c>
      <c r="B32" s="6" t="s">
        <v>85</v>
      </c>
      <c r="E32" s="51"/>
      <c r="F32" s="50"/>
      <c r="G32" s="49"/>
      <c r="H32" s="48"/>
      <c r="I32" s="27"/>
      <c r="J32" s="26"/>
      <c r="K32" s="13"/>
      <c r="L32" s="27"/>
      <c r="M32" s="26"/>
    </row>
    <row r="33" spans="1:15" x14ac:dyDescent="0.25">
      <c r="A33" s="12" t="s">
        <v>35</v>
      </c>
      <c r="E33" s="51"/>
      <c r="F33" s="50"/>
      <c r="G33" s="49"/>
      <c r="H33" s="48"/>
      <c r="I33" s="27"/>
      <c r="J33" s="26"/>
      <c r="K33" s="13"/>
      <c r="L33" s="27"/>
      <c r="M33" s="26"/>
    </row>
    <row r="34" spans="1:15" x14ac:dyDescent="0.25">
      <c r="A34" s="12" t="s">
        <v>34</v>
      </c>
      <c r="C34" s="4" t="s">
        <v>136</v>
      </c>
      <c r="E34" s="46">
        <v>1002.66</v>
      </c>
      <c r="F34" s="45">
        <v>410.04</v>
      </c>
      <c r="G34" s="44">
        <v>592.62</v>
      </c>
      <c r="H34" s="43"/>
      <c r="I34" s="42">
        <v>787.27</v>
      </c>
      <c r="J34" s="41">
        <v>215.39</v>
      </c>
      <c r="K34" s="40"/>
      <c r="L34" s="42">
        <v>410.04</v>
      </c>
      <c r="M34" s="41">
        <v>410</v>
      </c>
      <c r="N34" s="47" t="s">
        <v>84</v>
      </c>
      <c r="O34" s="47" t="s">
        <v>135</v>
      </c>
    </row>
    <row r="35" spans="1:15" x14ac:dyDescent="0.25">
      <c r="A35" s="12" t="s">
        <v>34</v>
      </c>
      <c r="C35" s="4" t="s">
        <v>170</v>
      </c>
      <c r="E35" s="46">
        <v>0</v>
      </c>
      <c r="F35" s="45">
        <v>2500</v>
      </c>
      <c r="G35" s="44">
        <v>-2500</v>
      </c>
      <c r="H35" s="43"/>
      <c r="I35" s="42">
        <v>360.87</v>
      </c>
      <c r="J35" s="41">
        <v>-360.87</v>
      </c>
      <c r="K35" s="40"/>
      <c r="L35" s="42">
        <v>2500</v>
      </c>
      <c r="M35" s="41">
        <v>2500</v>
      </c>
      <c r="N35" s="47" t="s">
        <v>84</v>
      </c>
      <c r="O35" s="47" t="s">
        <v>126</v>
      </c>
    </row>
    <row r="36" spans="1:15" x14ac:dyDescent="0.25">
      <c r="A36" s="12" t="s">
        <v>34</v>
      </c>
      <c r="C36" s="4" t="s">
        <v>125</v>
      </c>
      <c r="E36" s="46">
        <v>640.80999999999995</v>
      </c>
      <c r="F36" s="45">
        <v>0</v>
      </c>
      <c r="G36" s="44">
        <v>640.80999999999995</v>
      </c>
      <c r="H36" s="43"/>
      <c r="I36" s="42">
        <v>1241.0999999999999</v>
      </c>
      <c r="J36" s="41">
        <v>-600.29</v>
      </c>
      <c r="K36" s="40"/>
      <c r="L36" s="42">
        <v>0</v>
      </c>
      <c r="M36" s="41">
        <v>0</v>
      </c>
      <c r="N36" s="47" t="s">
        <v>84</v>
      </c>
      <c r="O36" s="47" t="s">
        <v>124</v>
      </c>
    </row>
    <row r="37" spans="1:15" x14ac:dyDescent="0.25">
      <c r="A37" s="12" t="s">
        <v>34</v>
      </c>
      <c r="C37" s="4" t="s">
        <v>134</v>
      </c>
      <c r="E37" s="46">
        <v>-60.57</v>
      </c>
      <c r="F37" s="45">
        <v>0</v>
      </c>
      <c r="G37" s="44">
        <v>-60.57</v>
      </c>
      <c r="H37" s="43"/>
      <c r="I37" s="42">
        <v>-599.25</v>
      </c>
      <c r="J37" s="41">
        <v>538.67999999999995</v>
      </c>
      <c r="K37" s="40"/>
      <c r="L37" s="42">
        <v>0</v>
      </c>
      <c r="M37" s="41">
        <v>0</v>
      </c>
      <c r="N37" s="47" t="s">
        <v>84</v>
      </c>
      <c r="O37" s="47" t="s">
        <v>133</v>
      </c>
    </row>
    <row r="38" spans="1:15" x14ac:dyDescent="0.25">
      <c r="A38" s="12" t="s">
        <v>34</v>
      </c>
      <c r="C38" s="4" t="s">
        <v>130</v>
      </c>
      <c r="E38" s="46">
        <v>15447.63</v>
      </c>
      <c r="F38" s="45">
        <v>17370</v>
      </c>
      <c r="G38" s="44">
        <v>-1922.37</v>
      </c>
      <c r="H38" s="43"/>
      <c r="I38" s="42">
        <v>21910.79</v>
      </c>
      <c r="J38" s="41">
        <v>-6463.16</v>
      </c>
      <c r="K38" s="40"/>
      <c r="L38" s="42">
        <v>17370</v>
      </c>
      <c r="M38" s="41">
        <v>17370</v>
      </c>
      <c r="N38" s="47" t="s">
        <v>84</v>
      </c>
      <c r="O38" s="47" t="s">
        <v>129</v>
      </c>
    </row>
    <row r="39" spans="1:15" x14ac:dyDescent="0.25">
      <c r="A39" s="12" t="s">
        <v>34</v>
      </c>
      <c r="C39" s="4" t="s">
        <v>128</v>
      </c>
      <c r="E39" s="46">
        <v>4222.8900000000003</v>
      </c>
      <c r="F39" s="45">
        <v>0</v>
      </c>
      <c r="G39" s="44">
        <v>4222.8900000000003</v>
      </c>
      <c r="H39" s="43"/>
      <c r="I39" s="42">
        <v>10351.59</v>
      </c>
      <c r="J39" s="41">
        <v>-6128.7</v>
      </c>
      <c r="K39" s="40"/>
      <c r="L39" s="42">
        <v>0</v>
      </c>
      <c r="M39" s="41">
        <v>0</v>
      </c>
      <c r="N39" s="47" t="s">
        <v>84</v>
      </c>
      <c r="O39" s="47" t="s">
        <v>127</v>
      </c>
    </row>
    <row r="40" spans="1:15" x14ac:dyDescent="0.25">
      <c r="A40" s="12" t="s">
        <v>34</v>
      </c>
      <c r="C40" s="4" t="s">
        <v>123</v>
      </c>
      <c r="E40" s="46">
        <v>0</v>
      </c>
      <c r="F40" s="45">
        <v>609.96</v>
      </c>
      <c r="G40" s="44">
        <v>-609.96</v>
      </c>
      <c r="H40" s="43"/>
      <c r="I40" s="42">
        <v>0</v>
      </c>
      <c r="J40" s="41">
        <v>0</v>
      </c>
      <c r="K40" s="40"/>
      <c r="L40" s="42">
        <v>609.96</v>
      </c>
      <c r="M40" s="41">
        <v>610</v>
      </c>
      <c r="N40" s="47" t="s">
        <v>84</v>
      </c>
      <c r="O40" s="47" t="s">
        <v>122</v>
      </c>
    </row>
    <row r="41" spans="1:15" hidden="1" x14ac:dyDescent="0.25">
      <c r="A41" s="12" t="s">
        <v>30</v>
      </c>
      <c r="E41" s="46"/>
      <c r="F41" s="45"/>
      <c r="G41" s="44"/>
      <c r="H41" s="43"/>
      <c r="I41" s="42"/>
      <c r="J41" s="41"/>
      <c r="K41" s="40"/>
      <c r="L41" s="42"/>
      <c r="M41" s="41"/>
      <c r="N41" s="38"/>
      <c r="O41" s="38"/>
    </row>
    <row r="42" spans="1:15" ht="15.75" thickBot="1" x14ac:dyDescent="0.3">
      <c r="A42" s="12" t="s">
        <v>29</v>
      </c>
      <c r="B42" s="6"/>
      <c r="C42" s="6"/>
      <c r="D42" s="6"/>
      <c r="E42" s="37">
        <f>SUBTOTAL(9,E34:E41)</f>
        <v>21253.42</v>
      </c>
      <c r="F42" s="32">
        <f>SUBTOTAL(9,F34:F41)</f>
        <v>20890</v>
      </c>
      <c r="G42" s="36">
        <f>SUBTOTAL(9,G34:G41)</f>
        <v>363.42000000000007</v>
      </c>
      <c r="H42" s="22"/>
      <c r="I42" s="35">
        <f>SUBTOTAL(9,I34:I41)</f>
        <v>34052.369999999995</v>
      </c>
      <c r="J42" s="34">
        <f>SUBTOTAL(9,J34:J41)</f>
        <v>-12798.95</v>
      </c>
      <c r="K42" s="19"/>
      <c r="L42" s="35">
        <f>SUBTOTAL(9,L34:L41)</f>
        <v>20890</v>
      </c>
      <c r="M42" s="34">
        <f>SUBTOTAL(9,M34:M41)</f>
        <v>20890</v>
      </c>
      <c r="N42" s="32">
        <f>SUBTOTAL(9,N34:N41)</f>
        <v>0</v>
      </c>
      <c r="O42" s="32">
        <f>SUBTOTAL(9,O34:O41)</f>
        <v>0</v>
      </c>
    </row>
    <row r="43" spans="1:15" ht="15.75" thickTop="1" x14ac:dyDescent="0.25">
      <c r="A43" s="12" t="s">
        <v>37</v>
      </c>
      <c r="B43" s="6" t="s">
        <v>83</v>
      </c>
      <c r="E43" s="51"/>
      <c r="F43" s="50"/>
      <c r="G43" s="49"/>
      <c r="H43" s="48"/>
      <c r="I43" s="27"/>
      <c r="J43" s="26"/>
      <c r="K43" s="13"/>
      <c r="L43" s="27"/>
      <c r="M43" s="26"/>
    </row>
    <row r="44" spans="1:15" x14ac:dyDescent="0.25">
      <c r="A44" s="12" t="s">
        <v>35</v>
      </c>
      <c r="E44" s="51"/>
      <c r="F44" s="50"/>
      <c r="G44" s="49"/>
      <c r="H44" s="48"/>
      <c r="I44" s="27"/>
      <c r="J44" s="26"/>
      <c r="K44" s="13"/>
      <c r="L44" s="27"/>
      <c r="M44" s="26"/>
    </row>
    <row r="45" spans="1:15" x14ac:dyDescent="0.25">
      <c r="A45" s="12" t="s">
        <v>34</v>
      </c>
      <c r="C45" s="4" t="s">
        <v>136</v>
      </c>
      <c r="E45" s="46">
        <v>472.21</v>
      </c>
      <c r="F45" s="45">
        <v>81.96</v>
      </c>
      <c r="G45" s="44">
        <v>390.25</v>
      </c>
      <c r="H45" s="43"/>
      <c r="I45" s="42">
        <v>338.42</v>
      </c>
      <c r="J45" s="41">
        <v>133.79</v>
      </c>
      <c r="K45" s="40"/>
      <c r="L45" s="42">
        <v>81.96</v>
      </c>
      <c r="M45" s="41">
        <v>82</v>
      </c>
      <c r="N45" s="47" t="s">
        <v>82</v>
      </c>
      <c r="O45" s="47" t="s">
        <v>135</v>
      </c>
    </row>
    <row r="46" spans="1:15" x14ac:dyDescent="0.25">
      <c r="A46" s="12" t="s">
        <v>34</v>
      </c>
      <c r="C46" s="4" t="s">
        <v>170</v>
      </c>
      <c r="E46" s="46">
        <v>0</v>
      </c>
      <c r="F46" s="45">
        <v>0</v>
      </c>
      <c r="G46" s="44">
        <v>0</v>
      </c>
      <c r="H46" s="43"/>
      <c r="I46" s="42">
        <v>576.78</v>
      </c>
      <c r="J46" s="41">
        <v>-576.78</v>
      </c>
      <c r="K46" s="40"/>
      <c r="L46" s="42">
        <v>0</v>
      </c>
      <c r="M46" s="41">
        <v>0</v>
      </c>
      <c r="N46" s="47" t="s">
        <v>82</v>
      </c>
      <c r="O46" s="47" t="s">
        <v>126</v>
      </c>
    </row>
    <row r="47" spans="1:15" x14ac:dyDescent="0.25">
      <c r="A47" s="12" t="s">
        <v>34</v>
      </c>
      <c r="C47" s="4" t="s">
        <v>125</v>
      </c>
      <c r="E47" s="46">
        <v>30</v>
      </c>
      <c r="F47" s="45">
        <v>0</v>
      </c>
      <c r="G47" s="44">
        <v>30</v>
      </c>
      <c r="H47" s="43"/>
      <c r="I47" s="42">
        <v>85.1</v>
      </c>
      <c r="J47" s="41">
        <v>-55.1</v>
      </c>
      <c r="K47" s="40"/>
      <c r="L47" s="42">
        <v>0</v>
      </c>
      <c r="M47" s="41">
        <v>0</v>
      </c>
      <c r="N47" s="47" t="s">
        <v>82</v>
      </c>
      <c r="O47" s="47" t="s">
        <v>124</v>
      </c>
    </row>
    <row r="48" spans="1:15" x14ac:dyDescent="0.25">
      <c r="A48" s="12" t="s">
        <v>34</v>
      </c>
      <c r="C48" s="4" t="s">
        <v>134</v>
      </c>
      <c r="E48" s="46">
        <v>770.35</v>
      </c>
      <c r="F48" s="45">
        <v>920.04</v>
      </c>
      <c r="G48" s="44">
        <v>-149.69</v>
      </c>
      <c r="H48" s="43"/>
      <c r="I48" s="42">
        <v>509.71</v>
      </c>
      <c r="J48" s="41">
        <v>260.64</v>
      </c>
      <c r="K48" s="40"/>
      <c r="L48" s="42">
        <v>920.04</v>
      </c>
      <c r="M48" s="41">
        <v>920</v>
      </c>
      <c r="N48" s="47" t="s">
        <v>82</v>
      </c>
      <c r="O48" s="47" t="s">
        <v>133</v>
      </c>
    </row>
    <row r="49" spans="1:15" x14ac:dyDescent="0.25">
      <c r="A49" s="12" t="s">
        <v>34</v>
      </c>
      <c r="C49" s="4" t="s">
        <v>169</v>
      </c>
      <c r="E49" s="46">
        <v>51.92</v>
      </c>
      <c r="F49" s="45">
        <v>0</v>
      </c>
      <c r="G49" s="44">
        <v>51.92</v>
      </c>
      <c r="H49" s="43"/>
      <c r="I49" s="42">
        <v>76.64</v>
      </c>
      <c r="J49" s="41">
        <v>-24.72</v>
      </c>
      <c r="K49" s="40"/>
      <c r="L49" s="42">
        <v>0</v>
      </c>
      <c r="M49" s="41">
        <v>0</v>
      </c>
      <c r="N49" s="47" t="s">
        <v>82</v>
      </c>
      <c r="O49" s="47" t="s">
        <v>132</v>
      </c>
    </row>
    <row r="50" spans="1:15" x14ac:dyDescent="0.25">
      <c r="A50" s="12" t="s">
        <v>34</v>
      </c>
      <c r="C50" s="4" t="s">
        <v>130</v>
      </c>
      <c r="E50" s="46">
        <v>6144</v>
      </c>
      <c r="F50" s="45">
        <v>6200</v>
      </c>
      <c r="G50" s="44">
        <v>-56</v>
      </c>
      <c r="H50" s="43"/>
      <c r="I50" s="42">
        <v>8432.0499999999993</v>
      </c>
      <c r="J50" s="41">
        <v>-2288.0500000000002</v>
      </c>
      <c r="K50" s="40"/>
      <c r="L50" s="42">
        <v>6200</v>
      </c>
      <c r="M50" s="41">
        <v>6200</v>
      </c>
      <c r="N50" s="47" t="s">
        <v>82</v>
      </c>
      <c r="O50" s="47" t="s">
        <v>129</v>
      </c>
    </row>
    <row r="51" spans="1:15" x14ac:dyDescent="0.25">
      <c r="A51" s="12" t="s">
        <v>34</v>
      </c>
      <c r="C51" s="4" t="s">
        <v>128</v>
      </c>
      <c r="E51" s="46">
        <v>217.11</v>
      </c>
      <c r="F51" s="45">
        <v>0</v>
      </c>
      <c r="G51" s="44">
        <v>217.11</v>
      </c>
      <c r="H51" s="43"/>
      <c r="I51" s="42">
        <v>2789.62</v>
      </c>
      <c r="J51" s="41">
        <v>-2572.5100000000002</v>
      </c>
      <c r="K51" s="40"/>
      <c r="L51" s="42">
        <v>0</v>
      </c>
      <c r="M51" s="41">
        <v>0</v>
      </c>
      <c r="N51" s="47" t="s">
        <v>82</v>
      </c>
      <c r="O51" s="47" t="s">
        <v>127</v>
      </c>
    </row>
    <row r="52" spans="1:15" x14ac:dyDescent="0.25">
      <c r="A52" s="12" t="s">
        <v>34</v>
      </c>
      <c r="C52" s="4" t="s">
        <v>123</v>
      </c>
      <c r="E52" s="46">
        <v>0</v>
      </c>
      <c r="F52" s="45">
        <v>330</v>
      </c>
      <c r="G52" s="44">
        <v>-330</v>
      </c>
      <c r="H52" s="43"/>
      <c r="I52" s="42">
        <v>0</v>
      </c>
      <c r="J52" s="41">
        <v>0</v>
      </c>
      <c r="K52" s="40"/>
      <c r="L52" s="42">
        <v>330</v>
      </c>
      <c r="M52" s="41">
        <v>330</v>
      </c>
      <c r="N52" s="47" t="s">
        <v>82</v>
      </c>
      <c r="O52" s="47" t="s">
        <v>122</v>
      </c>
    </row>
    <row r="53" spans="1:15" hidden="1" x14ac:dyDescent="0.25">
      <c r="A53" s="12" t="s">
        <v>30</v>
      </c>
      <c r="E53" s="46"/>
      <c r="F53" s="45"/>
      <c r="G53" s="44"/>
      <c r="H53" s="43"/>
      <c r="I53" s="42"/>
      <c r="J53" s="41"/>
      <c r="K53" s="40"/>
      <c r="L53" s="42"/>
      <c r="M53" s="41"/>
      <c r="N53" s="38"/>
      <c r="O53" s="38"/>
    </row>
    <row r="54" spans="1:15" ht="15.75" thickBot="1" x14ac:dyDescent="0.3">
      <c r="A54" s="12" t="s">
        <v>29</v>
      </c>
      <c r="B54" s="6"/>
      <c r="C54" s="6"/>
      <c r="D54" s="6"/>
      <c r="E54" s="37">
        <f>SUBTOTAL(9,E45:E53)</f>
        <v>7685.5899999999992</v>
      </c>
      <c r="F54" s="32">
        <f>SUBTOTAL(9,F45:F53)</f>
        <v>7532</v>
      </c>
      <c r="G54" s="36">
        <f>SUBTOTAL(9,G45:G53)</f>
        <v>153.59000000000003</v>
      </c>
      <c r="H54" s="22"/>
      <c r="I54" s="35">
        <f>SUBTOTAL(9,I45:I53)</f>
        <v>12808.32</v>
      </c>
      <c r="J54" s="34">
        <f>SUBTOTAL(9,J45:J53)</f>
        <v>-5122.7300000000005</v>
      </c>
      <c r="K54" s="19"/>
      <c r="L54" s="35">
        <f>SUBTOTAL(9,L45:L53)</f>
        <v>7532</v>
      </c>
      <c r="M54" s="34">
        <f>SUBTOTAL(9,M45:M53)</f>
        <v>7532</v>
      </c>
      <c r="N54" s="32">
        <f>SUBTOTAL(9,N45:N53)</f>
        <v>0</v>
      </c>
      <c r="O54" s="32">
        <f>SUBTOTAL(9,O45:O53)</f>
        <v>0</v>
      </c>
    </row>
    <row r="55" spans="1:15" ht="15.75" thickTop="1" x14ac:dyDescent="0.25">
      <c r="A55" s="12" t="s">
        <v>37</v>
      </c>
      <c r="B55" s="6" t="s">
        <v>81</v>
      </c>
      <c r="E55" s="51"/>
      <c r="F55" s="50"/>
      <c r="G55" s="49"/>
      <c r="H55" s="48"/>
      <c r="I55" s="27"/>
      <c r="J55" s="26"/>
      <c r="K55" s="13"/>
      <c r="L55" s="27"/>
      <c r="M55" s="26"/>
    </row>
    <row r="56" spans="1:15" x14ac:dyDescent="0.25">
      <c r="A56" s="12" t="s">
        <v>35</v>
      </c>
      <c r="E56" s="51"/>
      <c r="F56" s="50"/>
      <c r="G56" s="49"/>
      <c r="H56" s="48"/>
      <c r="I56" s="27"/>
      <c r="J56" s="26"/>
      <c r="K56" s="13"/>
      <c r="L56" s="27"/>
      <c r="M56" s="26"/>
    </row>
    <row r="57" spans="1:15" x14ac:dyDescent="0.25">
      <c r="A57" s="12" t="s">
        <v>34</v>
      </c>
      <c r="C57" s="4" t="s">
        <v>136</v>
      </c>
      <c r="E57" s="46">
        <v>210.22</v>
      </c>
      <c r="F57" s="45">
        <v>20.04</v>
      </c>
      <c r="G57" s="44">
        <v>190.18</v>
      </c>
      <c r="H57" s="43"/>
      <c r="I57" s="42">
        <v>145.91</v>
      </c>
      <c r="J57" s="41">
        <v>64.31</v>
      </c>
      <c r="K57" s="40"/>
      <c r="L57" s="42">
        <v>20.04</v>
      </c>
      <c r="M57" s="41">
        <v>20</v>
      </c>
      <c r="N57" s="47" t="s">
        <v>80</v>
      </c>
      <c r="O57" s="47" t="s">
        <v>135</v>
      </c>
    </row>
    <row r="58" spans="1:15" x14ac:dyDescent="0.25">
      <c r="A58" s="12" t="s">
        <v>34</v>
      </c>
      <c r="C58" s="4" t="s">
        <v>170</v>
      </c>
      <c r="E58" s="46">
        <v>0</v>
      </c>
      <c r="F58" s="45">
        <v>0</v>
      </c>
      <c r="G58" s="44">
        <v>0</v>
      </c>
      <c r="H58" s="43"/>
      <c r="I58" s="42">
        <v>67.39</v>
      </c>
      <c r="J58" s="41">
        <v>-67.39</v>
      </c>
      <c r="K58" s="40"/>
      <c r="L58" s="42">
        <v>0</v>
      </c>
      <c r="M58" s="41">
        <v>0</v>
      </c>
      <c r="N58" s="47" t="s">
        <v>80</v>
      </c>
      <c r="O58" s="47" t="s">
        <v>126</v>
      </c>
    </row>
    <row r="59" spans="1:15" x14ac:dyDescent="0.25">
      <c r="A59" s="12" t="s">
        <v>34</v>
      </c>
      <c r="C59" s="4" t="s">
        <v>125</v>
      </c>
      <c r="E59" s="46">
        <v>30</v>
      </c>
      <c r="F59" s="45">
        <v>0</v>
      </c>
      <c r="G59" s="44">
        <v>30</v>
      </c>
      <c r="H59" s="43"/>
      <c r="I59" s="42">
        <v>160.1</v>
      </c>
      <c r="J59" s="41">
        <v>-130.1</v>
      </c>
      <c r="K59" s="40"/>
      <c r="L59" s="42">
        <v>0</v>
      </c>
      <c r="M59" s="41">
        <v>0</v>
      </c>
      <c r="N59" s="47" t="s">
        <v>80</v>
      </c>
      <c r="O59" s="47" t="s">
        <v>124</v>
      </c>
    </row>
    <row r="60" spans="1:15" x14ac:dyDescent="0.25">
      <c r="A60" s="12" t="s">
        <v>34</v>
      </c>
      <c r="C60" s="4" t="s">
        <v>130</v>
      </c>
      <c r="E60" s="46">
        <v>2688</v>
      </c>
      <c r="F60" s="45">
        <v>2710</v>
      </c>
      <c r="G60" s="44">
        <v>-22</v>
      </c>
      <c r="H60" s="43"/>
      <c r="I60" s="42">
        <v>3672.98</v>
      </c>
      <c r="J60" s="41">
        <v>-984.98</v>
      </c>
      <c r="K60" s="40"/>
      <c r="L60" s="42">
        <v>2710</v>
      </c>
      <c r="M60" s="41">
        <v>2710</v>
      </c>
      <c r="N60" s="47" t="s">
        <v>80</v>
      </c>
      <c r="O60" s="47" t="s">
        <v>129</v>
      </c>
    </row>
    <row r="61" spans="1:15" x14ac:dyDescent="0.25">
      <c r="A61" s="12" t="s">
        <v>34</v>
      </c>
      <c r="C61" s="4" t="s">
        <v>128</v>
      </c>
      <c r="E61" s="46">
        <v>831.07</v>
      </c>
      <c r="F61" s="45">
        <v>0</v>
      </c>
      <c r="G61" s="44">
        <v>831.07</v>
      </c>
      <c r="H61" s="43"/>
      <c r="I61" s="42">
        <v>1866.71</v>
      </c>
      <c r="J61" s="41">
        <v>-1035.6400000000001</v>
      </c>
      <c r="K61" s="40"/>
      <c r="L61" s="42">
        <v>0</v>
      </c>
      <c r="M61" s="41">
        <v>0</v>
      </c>
      <c r="N61" s="47" t="s">
        <v>80</v>
      </c>
      <c r="O61" s="47" t="s">
        <v>127</v>
      </c>
    </row>
    <row r="62" spans="1:15" x14ac:dyDescent="0.25">
      <c r="A62" s="12" t="s">
        <v>34</v>
      </c>
      <c r="C62" s="4" t="s">
        <v>123</v>
      </c>
      <c r="E62" s="46">
        <v>0</v>
      </c>
      <c r="F62" s="45">
        <v>150</v>
      </c>
      <c r="G62" s="44">
        <v>-150</v>
      </c>
      <c r="H62" s="43"/>
      <c r="I62" s="42">
        <v>0</v>
      </c>
      <c r="J62" s="41">
        <v>0</v>
      </c>
      <c r="K62" s="40"/>
      <c r="L62" s="42">
        <v>150</v>
      </c>
      <c r="M62" s="41">
        <v>150</v>
      </c>
      <c r="N62" s="47" t="s">
        <v>80</v>
      </c>
      <c r="O62" s="47" t="s">
        <v>122</v>
      </c>
    </row>
    <row r="63" spans="1:15" hidden="1" x14ac:dyDescent="0.25">
      <c r="A63" s="12" t="s">
        <v>30</v>
      </c>
      <c r="E63" s="46"/>
      <c r="F63" s="45"/>
      <c r="G63" s="44"/>
      <c r="H63" s="43"/>
      <c r="I63" s="42"/>
      <c r="J63" s="41"/>
      <c r="K63" s="40"/>
      <c r="L63" s="42"/>
      <c r="M63" s="41"/>
      <c r="N63" s="38"/>
      <c r="O63" s="38"/>
    </row>
    <row r="64" spans="1:15" ht="15.75" thickBot="1" x14ac:dyDescent="0.3">
      <c r="A64" s="12" t="s">
        <v>29</v>
      </c>
      <c r="B64" s="6"/>
      <c r="C64" s="6"/>
      <c r="D64" s="6"/>
      <c r="E64" s="37">
        <f>SUBTOTAL(9,E57:E63)</f>
        <v>3759.29</v>
      </c>
      <c r="F64" s="32">
        <f>SUBTOTAL(9,F57:F63)</f>
        <v>2880.04</v>
      </c>
      <c r="G64" s="36">
        <f>SUBTOTAL(9,G57:G63)</f>
        <v>879.25</v>
      </c>
      <c r="H64" s="22"/>
      <c r="I64" s="35">
        <f>SUBTOTAL(9,I57:I63)</f>
        <v>5913.09</v>
      </c>
      <c r="J64" s="34">
        <f>SUBTOTAL(9,J57:J63)</f>
        <v>-2153.8000000000002</v>
      </c>
      <c r="K64" s="19"/>
      <c r="L64" s="35">
        <f>SUBTOTAL(9,L57:L63)</f>
        <v>2880.04</v>
      </c>
      <c r="M64" s="34">
        <f>SUBTOTAL(9,M57:M63)</f>
        <v>2880</v>
      </c>
      <c r="N64" s="32">
        <f>SUBTOTAL(9,N57:N63)</f>
        <v>0</v>
      </c>
      <c r="O64" s="32">
        <f>SUBTOTAL(9,O57:O63)</f>
        <v>0</v>
      </c>
    </row>
    <row r="65" spans="1:15" ht="15.75" thickTop="1" x14ac:dyDescent="0.25">
      <c r="A65" s="12" t="s">
        <v>37</v>
      </c>
      <c r="B65" s="6" t="s">
        <v>79</v>
      </c>
      <c r="E65" s="51"/>
      <c r="F65" s="50"/>
      <c r="G65" s="49"/>
      <c r="H65" s="48"/>
      <c r="I65" s="27"/>
      <c r="J65" s="26"/>
      <c r="K65" s="13"/>
      <c r="L65" s="27"/>
      <c r="M65" s="26"/>
    </row>
    <row r="66" spans="1:15" x14ac:dyDescent="0.25">
      <c r="A66" s="12" t="s">
        <v>35</v>
      </c>
      <c r="E66" s="51"/>
      <c r="F66" s="50"/>
      <c r="G66" s="49"/>
      <c r="H66" s="48"/>
      <c r="I66" s="27"/>
      <c r="J66" s="26"/>
      <c r="K66" s="13"/>
      <c r="L66" s="27"/>
      <c r="M66" s="26"/>
    </row>
    <row r="67" spans="1:15" x14ac:dyDescent="0.25">
      <c r="A67" s="12" t="s">
        <v>34</v>
      </c>
      <c r="C67" s="4" t="s">
        <v>128</v>
      </c>
      <c r="E67" s="46">
        <v>1209.0999999999999</v>
      </c>
      <c r="F67" s="45">
        <v>0</v>
      </c>
      <c r="G67" s="44">
        <v>1209.0999999999999</v>
      </c>
      <c r="H67" s="43"/>
      <c r="I67" s="42">
        <v>84.38</v>
      </c>
      <c r="J67" s="41">
        <v>1124.72</v>
      </c>
      <c r="K67" s="40"/>
      <c r="L67" s="42">
        <v>0</v>
      </c>
      <c r="M67" s="41">
        <v>0</v>
      </c>
      <c r="N67" s="47" t="s">
        <v>78</v>
      </c>
      <c r="O67" s="47" t="s">
        <v>127</v>
      </c>
    </row>
    <row r="68" spans="1:15" hidden="1" x14ac:dyDescent="0.25">
      <c r="A68" s="12" t="s">
        <v>30</v>
      </c>
      <c r="E68" s="46"/>
      <c r="F68" s="45"/>
      <c r="G68" s="44"/>
      <c r="H68" s="43"/>
      <c r="I68" s="42"/>
      <c r="J68" s="41"/>
      <c r="K68" s="40"/>
      <c r="L68" s="42"/>
      <c r="M68" s="41"/>
      <c r="N68" s="38"/>
      <c r="O68" s="38"/>
    </row>
    <row r="69" spans="1:15" ht="15.75" thickBot="1" x14ac:dyDescent="0.3">
      <c r="A69" s="12" t="s">
        <v>29</v>
      </c>
      <c r="B69" s="6"/>
      <c r="C69" s="6"/>
      <c r="D69" s="6"/>
      <c r="E69" s="37">
        <f>SUBTOTAL(9,E67:E68)</f>
        <v>1209.0999999999999</v>
      </c>
      <c r="F69" s="32">
        <f>SUBTOTAL(9,F67:F68)</f>
        <v>0</v>
      </c>
      <c r="G69" s="36">
        <f>SUBTOTAL(9,G67:G68)</f>
        <v>1209.0999999999999</v>
      </c>
      <c r="H69" s="22"/>
      <c r="I69" s="35">
        <f>SUBTOTAL(9,I67:I68)</f>
        <v>84.38</v>
      </c>
      <c r="J69" s="34">
        <f>SUBTOTAL(9,J67:J68)</f>
        <v>1124.72</v>
      </c>
      <c r="K69" s="19"/>
      <c r="L69" s="35">
        <f>SUBTOTAL(9,L67:L68)</f>
        <v>0</v>
      </c>
      <c r="M69" s="34">
        <f>SUBTOTAL(9,M67:M68)</f>
        <v>0</v>
      </c>
      <c r="N69" s="32">
        <f>SUBTOTAL(9,N67:N68)</f>
        <v>0</v>
      </c>
      <c r="O69" s="32">
        <f>SUBTOTAL(9,O67:O68)</f>
        <v>0</v>
      </c>
    </row>
    <row r="70" spans="1:15" ht="15.75" thickTop="1" x14ac:dyDescent="0.25">
      <c r="A70" s="12" t="s">
        <v>37</v>
      </c>
      <c r="B70" s="6" t="s">
        <v>121</v>
      </c>
      <c r="E70" s="51"/>
      <c r="F70" s="50"/>
      <c r="G70" s="49"/>
      <c r="H70" s="48"/>
      <c r="I70" s="27"/>
      <c r="J70" s="26"/>
      <c r="K70" s="13"/>
      <c r="L70" s="27"/>
      <c r="M70" s="26"/>
    </row>
    <row r="71" spans="1:15" x14ac:dyDescent="0.25">
      <c r="A71" s="12" t="s">
        <v>35</v>
      </c>
      <c r="E71" s="51"/>
      <c r="F71" s="50"/>
      <c r="G71" s="49"/>
      <c r="H71" s="48"/>
      <c r="I71" s="27"/>
      <c r="J71" s="26"/>
      <c r="K71" s="13"/>
      <c r="L71" s="27"/>
      <c r="M71" s="26"/>
    </row>
    <row r="72" spans="1:15" x14ac:dyDescent="0.25">
      <c r="A72" s="12" t="s">
        <v>34</v>
      </c>
      <c r="C72" s="4" t="s">
        <v>136</v>
      </c>
      <c r="E72" s="46">
        <v>114.95</v>
      </c>
      <c r="F72" s="45">
        <v>30</v>
      </c>
      <c r="G72" s="44">
        <v>84.95</v>
      </c>
      <c r="H72" s="43"/>
      <c r="I72" s="42">
        <v>85.49</v>
      </c>
      <c r="J72" s="41">
        <v>29.46</v>
      </c>
      <c r="K72" s="40"/>
      <c r="L72" s="42">
        <v>30</v>
      </c>
      <c r="M72" s="41">
        <v>30</v>
      </c>
      <c r="N72" s="47" t="s">
        <v>120</v>
      </c>
      <c r="O72" s="47" t="s">
        <v>135</v>
      </c>
    </row>
    <row r="73" spans="1:15" x14ac:dyDescent="0.25">
      <c r="A73" s="12" t="s">
        <v>34</v>
      </c>
      <c r="C73" s="4" t="s">
        <v>170</v>
      </c>
      <c r="E73" s="46">
        <v>172.6</v>
      </c>
      <c r="F73" s="45">
        <v>0</v>
      </c>
      <c r="G73" s="44">
        <v>172.6</v>
      </c>
      <c r="H73" s="43"/>
      <c r="I73" s="42">
        <v>0</v>
      </c>
      <c r="J73" s="41">
        <v>172.6</v>
      </c>
      <c r="K73" s="40"/>
      <c r="L73" s="42">
        <v>0</v>
      </c>
      <c r="M73" s="41">
        <v>0</v>
      </c>
      <c r="N73" s="47" t="s">
        <v>120</v>
      </c>
      <c r="O73" s="47" t="s">
        <v>126</v>
      </c>
    </row>
    <row r="74" spans="1:15" x14ac:dyDescent="0.25">
      <c r="A74" s="12" t="s">
        <v>34</v>
      </c>
      <c r="C74" s="4" t="s">
        <v>134</v>
      </c>
      <c r="E74" s="46">
        <v>148.28</v>
      </c>
      <c r="F74" s="45">
        <v>179.96</v>
      </c>
      <c r="G74" s="44">
        <v>-31.68</v>
      </c>
      <c r="H74" s="43"/>
      <c r="I74" s="42">
        <v>98.09</v>
      </c>
      <c r="J74" s="41">
        <v>50.19</v>
      </c>
      <c r="K74" s="40"/>
      <c r="L74" s="42">
        <v>179.96</v>
      </c>
      <c r="M74" s="41">
        <v>180</v>
      </c>
      <c r="N74" s="47" t="s">
        <v>120</v>
      </c>
      <c r="O74" s="47" t="s">
        <v>133</v>
      </c>
    </row>
    <row r="75" spans="1:15" x14ac:dyDescent="0.25">
      <c r="A75" s="12" t="s">
        <v>34</v>
      </c>
      <c r="C75" s="4" t="s">
        <v>160</v>
      </c>
      <c r="E75" s="46">
        <v>0</v>
      </c>
      <c r="F75" s="45">
        <v>0</v>
      </c>
      <c r="G75" s="44">
        <v>0</v>
      </c>
      <c r="H75" s="43"/>
      <c r="I75" s="42">
        <v>0</v>
      </c>
      <c r="J75" s="41">
        <v>0</v>
      </c>
      <c r="K75" s="40"/>
      <c r="L75" s="42">
        <v>0</v>
      </c>
      <c r="M75" s="41">
        <v>0</v>
      </c>
      <c r="N75" s="47" t="s">
        <v>120</v>
      </c>
      <c r="O75" s="47" t="s">
        <v>159</v>
      </c>
    </row>
    <row r="76" spans="1:15" x14ac:dyDescent="0.25">
      <c r="A76" s="12" t="s">
        <v>34</v>
      </c>
      <c r="C76" s="4" t="s">
        <v>130</v>
      </c>
      <c r="E76" s="46">
        <v>1224</v>
      </c>
      <c r="F76" s="45">
        <v>1230</v>
      </c>
      <c r="G76" s="44">
        <v>-6</v>
      </c>
      <c r="H76" s="43"/>
      <c r="I76" s="42">
        <v>1188.3</v>
      </c>
      <c r="J76" s="41">
        <v>35.700000000000003</v>
      </c>
      <c r="K76" s="40"/>
      <c r="L76" s="42">
        <v>1230</v>
      </c>
      <c r="M76" s="41">
        <v>1230</v>
      </c>
      <c r="N76" s="47" t="s">
        <v>120</v>
      </c>
      <c r="O76" s="47" t="s">
        <v>129</v>
      </c>
    </row>
    <row r="77" spans="1:15" x14ac:dyDescent="0.25">
      <c r="A77" s="12" t="s">
        <v>34</v>
      </c>
      <c r="C77" s="4" t="s">
        <v>128</v>
      </c>
      <c r="E77" s="46">
        <v>342.04</v>
      </c>
      <c r="F77" s="45">
        <v>0</v>
      </c>
      <c r="G77" s="44">
        <v>342.04</v>
      </c>
      <c r="H77" s="43"/>
      <c r="I77" s="42">
        <v>0</v>
      </c>
      <c r="J77" s="41">
        <v>342.04</v>
      </c>
      <c r="K77" s="40"/>
      <c r="L77" s="42">
        <v>0</v>
      </c>
      <c r="M77" s="41">
        <v>0</v>
      </c>
      <c r="N77" s="47" t="s">
        <v>120</v>
      </c>
      <c r="O77" s="47" t="s">
        <v>127</v>
      </c>
    </row>
    <row r="78" spans="1:15" x14ac:dyDescent="0.25">
      <c r="A78" s="12" t="s">
        <v>34</v>
      </c>
      <c r="C78" s="4" t="s">
        <v>123</v>
      </c>
      <c r="E78" s="46">
        <v>0</v>
      </c>
      <c r="F78" s="45">
        <v>69.959999999999994</v>
      </c>
      <c r="G78" s="44">
        <v>-69.959999999999994</v>
      </c>
      <c r="H78" s="43"/>
      <c r="I78" s="42">
        <v>0</v>
      </c>
      <c r="J78" s="41">
        <v>0</v>
      </c>
      <c r="K78" s="40"/>
      <c r="L78" s="42">
        <v>69.959999999999994</v>
      </c>
      <c r="M78" s="41">
        <v>70</v>
      </c>
      <c r="N78" s="47" t="s">
        <v>120</v>
      </c>
      <c r="O78" s="47" t="s">
        <v>122</v>
      </c>
    </row>
    <row r="79" spans="1:15" hidden="1" x14ac:dyDescent="0.25">
      <c r="A79" s="12" t="s">
        <v>30</v>
      </c>
      <c r="E79" s="46"/>
      <c r="F79" s="45"/>
      <c r="G79" s="44"/>
      <c r="H79" s="43"/>
      <c r="I79" s="42"/>
      <c r="J79" s="41"/>
      <c r="K79" s="40"/>
      <c r="L79" s="42"/>
      <c r="M79" s="41"/>
      <c r="N79" s="38"/>
      <c r="O79" s="38"/>
    </row>
    <row r="80" spans="1:15" ht="15.75" thickBot="1" x14ac:dyDescent="0.3">
      <c r="A80" s="12" t="s">
        <v>29</v>
      </c>
      <c r="B80" s="6"/>
      <c r="C80" s="6"/>
      <c r="D80" s="6"/>
      <c r="E80" s="37">
        <f>SUBTOTAL(9,E72:E79)</f>
        <v>2001.87</v>
      </c>
      <c r="F80" s="32">
        <f>SUBTOTAL(9,F72:F79)</f>
        <v>1509.92</v>
      </c>
      <c r="G80" s="36">
        <f>SUBTOTAL(9,G72:G79)</f>
        <v>491.9500000000001</v>
      </c>
      <c r="H80" s="22"/>
      <c r="I80" s="35">
        <f>SUBTOTAL(9,I72:I79)</f>
        <v>1371.8799999999999</v>
      </c>
      <c r="J80" s="34">
        <f>SUBTOTAL(9,J72:J79)</f>
        <v>629.99</v>
      </c>
      <c r="K80" s="19"/>
      <c r="L80" s="35">
        <f>SUBTOTAL(9,L72:L79)</f>
        <v>1509.92</v>
      </c>
      <c r="M80" s="34">
        <f>SUBTOTAL(9,M72:M79)</f>
        <v>1510</v>
      </c>
      <c r="N80" s="32">
        <f>SUBTOTAL(9,N72:N79)</f>
        <v>0</v>
      </c>
      <c r="O80" s="32">
        <f>SUBTOTAL(9,O72:O79)</f>
        <v>0</v>
      </c>
    </row>
    <row r="81" spans="1:15" ht="15.75" thickTop="1" x14ac:dyDescent="0.25">
      <c r="A81" s="12" t="s">
        <v>37</v>
      </c>
      <c r="B81" s="6" t="s">
        <v>158</v>
      </c>
      <c r="E81" s="51"/>
      <c r="F81" s="50"/>
      <c r="G81" s="49"/>
      <c r="H81" s="48"/>
      <c r="I81" s="27"/>
      <c r="J81" s="26"/>
      <c r="K81" s="13"/>
      <c r="L81" s="27"/>
      <c r="M81" s="26"/>
    </row>
    <row r="82" spans="1:15" x14ac:dyDescent="0.25">
      <c r="A82" s="12" t="s">
        <v>35</v>
      </c>
      <c r="E82" s="51"/>
      <c r="F82" s="50"/>
      <c r="G82" s="49"/>
      <c r="H82" s="48"/>
      <c r="I82" s="27"/>
      <c r="J82" s="26"/>
      <c r="K82" s="13"/>
      <c r="L82" s="27"/>
      <c r="M82" s="26"/>
    </row>
    <row r="83" spans="1:15" x14ac:dyDescent="0.25">
      <c r="A83" s="12" t="s">
        <v>34</v>
      </c>
      <c r="C83" s="4" t="s">
        <v>136</v>
      </c>
      <c r="E83" s="46">
        <v>121.85</v>
      </c>
      <c r="F83" s="45">
        <v>69.959999999999994</v>
      </c>
      <c r="G83" s="44">
        <v>51.89</v>
      </c>
      <c r="H83" s="43"/>
      <c r="I83" s="42">
        <v>102.09</v>
      </c>
      <c r="J83" s="41">
        <v>19.760000000000002</v>
      </c>
      <c r="K83" s="40"/>
      <c r="L83" s="42">
        <v>69.959999999999994</v>
      </c>
      <c r="M83" s="41">
        <v>70</v>
      </c>
      <c r="N83" s="47" t="s">
        <v>157</v>
      </c>
      <c r="O83" s="47" t="s">
        <v>135</v>
      </c>
    </row>
    <row r="84" spans="1:15" x14ac:dyDescent="0.25">
      <c r="A84" s="12" t="s">
        <v>34</v>
      </c>
      <c r="C84" s="4" t="s">
        <v>170</v>
      </c>
      <c r="E84" s="46">
        <v>637.01</v>
      </c>
      <c r="F84" s="45">
        <v>0</v>
      </c>
      <c r="G84" s="44">
        <v>637.01</v>
      </c>
      <c r="H84" s="43"/>
      <c r="I84" s="42">
        <v>0</v>
      </c>
      <c r="J84" s="41">
        <v>637.01</v>
      </c>
      <c r="K84" s="40"/>
      <c r="L84" s="42">
        <v>0</v>
      </c>
      <c r="M84" s="41">
        <v>0</v>
      </c>
      <c r="N84" s="47" t="s">
        <v>157</v>
      </c>
      <c r="O84" s="47" t="s">
        <v>126</v>
      </c>
    </row>
    <row r="85" spans="1:15" x14ac:dyDescent="0.25">
      <c r="A85" s="12" t="s">
        <v>34</v>
      </c>
      <c r="C85" s="4" t="s">
        <v>134</v>
      </c>
      <c r="E85" s="46">
        <v>36.57</v>
      </c>
      <c r="F85" s="45">
        <v>39.979999999999997</v>
      </c>
      <c r="G85" s="44">
        <v>-3.41</v>
      </c>
      <c r="H85" s="43"/>
      <c r="I85" s="42">
        <v>24.2</v>
      </c>
      <c r="J85" s="41">
        <v>12.37</v>
      </c>
      <c r="K85" s="40"/>
      <c r="L85" s="42">
        <v>39.979999999999997</v>
      </c>
      <c r="M85" s="41">
        <v>40</v>
      </c>
      <c r="N85" s="47" t="s">
        <v>157</v>
      </c>
      <c r="O85" s="47" t="s">
        <v>133</v>
      </c>
    </row>
    <row r="86" spans="1:15" x14ac:dyDescent="0.25">
      <c r="A86" s="12" t="s">
        <v>34</v>
      </c>
      <c r="C86" s="4" t="s">
        <v>130</v>
      </c>
      <c r="E86" s="46">
        <v>720</v>
      </c>
      <c r="F86" s="45">
        <v>730</v>
      </c>
      <c r="G86" s="44">
        <v>-10</v>
      </c>
      <c r="H86" s="43"/>
      <c r="I86" s="42">
        <v>699</v>
      </c>
      <c r="J86" s="41">
        <v>21</v>
      </c>
      <c r="K86" s="40"/>
      <c r="L86" s="42">
        <v>730</v>
      </c>
      <c r="M86" s="41">
        <v>730</v>
      </c>
      <c r="N86" s="47" t="s">
        <v>157</v>
      </c>
      <c r="O86" s="47" t="s">
        <v>129</v>
      </c>
    </row>
    <row r="87" spans="1:15" x14ac:dyDescent="0.25">
      <c r="A87" s="12" t="s">
        <v>34</v>
      </c>
      <c r="C87" s="4" t="s">
        <v>128</v>
      </c>
      <c r="E87" s="46">
        <v>1115.49</v>
      </c>
      <c r="F87" s="45">
        <v>0</v>
      </c>
      <c r="G87" s="44">
        <v>1115.49</v>
      </c>
      <c r="H87" s="43"/>
      <c r="I87" s="42">
        <v>0</v>
      </c>
      <c r="J87" s="41">
        <v>1115.49</v>
      </c>
      <c r="K87" s="40"/>
      <c r="L87" s="42">
        <v>0</v>
      </c>
      <c r="M87" s="41">
        <v>0</v>
      </c>
      <c r="N87" s="47" t="s">
        <v>157</v>
      </c>
      <c r="O87" s="47" t="s">
        <v>127</v>
      </c>
    </row>
    <row r="88" spans="1:15" x14ac:dyDescent="0.25">
      <c r="A88" s="12" t="s">
        <v>34</v>
      </c>
      <c r="C88" s="4" t="s">
        <v>123</v>
      </c>
      <c r="E88" s="46">
        <v>0</v>
      </c>
      <c r="F88" s="45">
        <v>20.04</v>
      </c>
      <c r="G88" s="44">
        <v>-20.04</v>
      </c>
      <c r="H88" s="43"/>
      <c r="I88" s="42">
        <v>0</v>
      </c>
      <c r="J88" s="41">
        <v>0</v>
      </c>
      <c r="K88" s="40"/>
      <c r="L88" s="42">
        <v>20.04</v>
      </c>
      <c r="M88" s="41">
        <v>20</v>
      </c>
      <c r="N88" s="47" t="s">
        <v>157</v>
      </c>
      <c r="O88" s="47" t="s">
        <v>122</v>
      </c>
    </row>
    <row r="89" spans="1:15" hidden="1" x14ac:dyDescent="0.25">
      <c r="A89" s="12" t="s">
        <v>30</v>
      </c>
      <c r="E89" s="46"/>
      <c r="F89" s="45"/>
      <c r="G89" s="44"/>
      <c r="H89" s="43"/>
      <c r="I89" s="42"/>
      <c r="J89" s="41"/>
      <c r="K89" s="40"/>
      <c r="L89" s="42"/>
      <c r="M89" s="41"/>
      <c r="N89" s="38"/>
      <c r="O89" s="38"/>
    </row>
    <row r="90" spans="1:15" ht="15.75" thickBot="1" x14ac:dyDescent="0.3">
      <c r="A90" s="12" t="s">
        <v>29</v>
      </c>
      <c r="B90" s="6"/>
      <c r="C90" s="6"/>
      <c r="D90" s="6"/>
      <c r="E90" s="37">
        <f>SUBTOTAL(9,E83:E89)</f>
        <v>2630.92</v>
      </c>
      <c r="F90" s="32">
        <f>SUBTOTAL(9,F83:F89)</f>
        <v>859.98</v>
      </c>
      <c r="G90" s="36">
        <f>SUBTOTAL(9,G83:G89)</f>
        <v>1770.94</v>
      </c>
      <c r="H90" s="22"/>
      <c r="I90" s="35">
        <f>SUBTOTAL(9,I83:I89)</f>
        <v>825.29</v>
      </c>
      <c r="J90" s="34">
        <f>SUBTOTAL(9,J83:J89)</f>
        <v>1805.63</v>
      </c>
      <c r="K90" s="19"/>
      <c r="L90" s="35">
        <f>SUBTOTAL(9,L83:L89)</f>
        <v>859.98</v>
      </c>
      <c r="M90" s="34">
        <f>SUBTOTAL(9,M83:M89)</f>
        <v>860</v>
      </c>
      <c r="N90" s="32">
        <f>SUBTOTAL(9,N83:N89)</f>
        <v>0</v>
      </c>
      <c r="O90" s="32">
        <f>SUBTOTAL(9,O83:O89)</f>
        <v>0</v>
      </c>
    </row>
    <row r="91" spans="1:15" ht="15.75" thickTop="1" x14ac:dyDescent="0.25">
      <c r="A91" s="12" t="s">
        <v>37</v>
      </c>
      <c r="B91" s="6" t="s">
        <v>77</v>
      </c>
      <c r="E91" s="51"/>
      <c r="F91" s="50"/>
      <c r="G91" s="49"/>
      <c r="H91" s="48"/>
      <c r="I91" s="27"/>
      <c r="J91" s="26"/>
      <c r="K91" s="13"/>
      <c r="L91" s="27"/>
      <c r="M91" s="26"/>
    </row>
    <row r="92" spans="1:15" x14ac:dyDescent="0.25">
      <c r="A92" s="12" t="s">
        <v>35</v>
      </c>
      <c r="E92" s="51"/>
      <c r="F92" s="50"/>
      <c r="G92" s="49"/>
      <c r="H92" s="48"/>
      <c r="I92" s="27"/>
      <c r="J92" s="26"/>
      <c r="K92" s="13"/>
      <c r="L92" s="27"/>
      <c r="M92" s="26"/>
    </row>
    <row r="93" spans="1:15" x14ac:dyDescent="0.25">
      <c r="A93" s="12" t="s">
        <v>34</v>
      </c>
      <c r="C93" s="4" t="s">
        <v>136</v>
      </c>
      <c r="E93" s="46">
        <v>298.37</v>
      </c>
      <c r="F93" s="45">
        <v>195</v>
      </c>
      <c r="G93" s="44">
        <v>103.37</v>
      </c>
      <c r="H93" s="43"/>
      <c r="I93" s="42">
        <v>265.43</v>
      </c>
      <c r="J93" s="41">
        <v>32.94</v>
      </c>
      <c r="K93" s="40"/>
      <c r="L93" s="42">
        <v>195</v>
      </c>
      <c r="M93" s="41">
        <v>195</v>
      </c>
      <c r="N93" s="47" t="s">
        <v>76</v>
      </c>
      <c r="O93" s="47" t="s">
        <v>135</v>
      </c>
    </row>
    <row r="94" spans="1:15" x14ac:dyDescent="0.25">
      <c r="A94" s="12" t="s">
        <v>34</v>
      </c>
      <c r="C94" s="4" t="s">
        <v>125</v>
      </c>
      <c r="E94" s="46">
        <v>270</v>
      </c>
      <c r="F94" s="45">
        <v>0</v>
      </c>
      <c r="G94" s="44">
        <v>270</v>
      </c>
      <c r="H94" s="43"/>
      <c r="I94" s="42">
        <v>0</v>
      </c>
      <c r="J94" s="41">
        <v>270</v>
      </c>
      <c r="K94" s="40"/>
      <c r="L94" s="42">
        <v>0</v>
      </c>
      <c r="M94" s="41">
        <v>0</v>
      </c>
      <c r="N94" s="47" t="s">
        <v>76</v>
      </c>
      <c r="O94" s="47" t="s">
        <v>124</v>
      </c>
    </row>
    <row r="95" spans="1:15" x14ac:dyDescent="0.25">
      <c r="A95" s="12" t="s">
        <v>34</v>
      </c>
      <c r="C95" s="4" t="s">
        <v>128</v>
      </c>
      <c r="E95" s="46">
        <v>5575.72</v>
      </c>
      <c r="F95" s="45">
        <v>0</v>
      </c>
      <c r="G95" s="44">
        <v>5575.72</v>
      </c>
      <c r="H95" s="43"/>
      <c r="I95" s="42">
        <v>1755.69</v>
      </c>
      <c r="J95" s="41">
        <v>3820.03</v>
      </c>
      <c r="K95" s="40"/>
      <c r="L95" s="42">
        <v>0</v>
      </c>
      <c r="M95" s="41">
        <v>0</v>
      </c>
      <c r="N95" s="47" t="s">
        <v>76</v>
      </c>
      <c r="O95" s="47" t="s">
        <v>127</v>
      </c>
    </row>
    <row r="96" spans="1:15" x14ac:dyDescent="0.25">
      <c r="A96" s="12" t="s">
        <v>34</v>
      </c>
      <c r="C96" s="4" t="s">
        <v>123</v>
      </c>
      <c r="E96" s="46">
        <v>0</v>
      </c>
      <c r="F96" s="45">
        <v>60</v>
      </c>
      <c r="G96" s="44">
        <v>-60</v>
      </c>
      <c r="H96" s="43"/>
      <c r="I96" s="42">
        <v>0</v>
      </c>
      <c r="J96" s="41">
        <v>0</v>
      </c>
      <c r="K96" s="40"/>
      <c r="L96" s="42">
        <v>60</v>
      </c>
      <c r="M96" s="41">
        <v>60</v>
      </c>
      <c r="N96" s="47" t="s">
        <v>76</v>
      </c>
      <c r="O96" s="47" t="s">
        <v>122</v>
      </c>
    </row>
    <row r="97" spans="1:15" hidden="1" x14ac:dyDescent="0.25">
      <c r="A97" s="12" t="s">
        <v>30</v>
      </c>
      <c r="E97" s="46"/>
      <c r="F97" s="45"/>
      <c r="G97" s="44"/>
      <c r="H97" s="43"/>
      <c r="I97" s="42"/>
      <c r="J97" s="41"/>
      <c r="K97" s="40"/>
      <c r="L97" s="42"/>
      <c r="M97" s="41"/>
      <c r="N97" s="38"/>
      <c r="O97" s="38"/>
    </row>
    <row r="98" spans="1:15" ht="15.75" thickBot="1" x14ac:dyDescent="0.3">
      <c r="A98" s="12" t="s">
        <v>29</v>
      </c>
      <c r="B98" s="6"/>
      <c r="C98" s="6"/>
      <c r="D98" s="6"/>
      <c r="E98" s="37">
        <f>SUBTOTAL(9,E93:E97)</f>
        <v>6144.09</v>
      </c>
      <c r="F98" s="32">
        <f>SUBTOTAL(9,F93:F97)</f>
        <v>255</v>
      </c>
      <c r="G98" s="36">
        <f>SUBTOTAL(9,G93:G97)</f>
        <v>5889.09</v>
      </c>
      <c r="H98" s="22"/>
      <c r="I98" s="35">
        <f>SUBTOTAL(9,I93:I97)</f>
        <v>2021.1200000000001</v>
      </c>
      <c r="J98" s="34">
        <f>SUBTOTAL(9,J93:J97)</f>
        <v>4122.97</v>
      </c>
      <c r="K98" s="19"/>
      <c r="L98" s="35">
        <f>SUBTOTAL(9,L93:L97)</f>
        <v>255</v>
      </c>
      <c r="M98" s="34">
        <f>SUBTOTAL(9,M93:M97)</f>
        <v>255</v>
      </c>
      <c r="N98" s="32">
        <f>SUBTOTAL(9,N93:N97)</f>
        <v>0</v>
      </c>
      <c r="O98" s="32">
        <f>SUBTOTAL(9,O93:O97)</f>
        <v>0</v>
      </c>
    </row>
    <row r="99" spans="1:15" ht="15.75" thickTop="1" x14ac:dyDescent="0.25">
      <c r="A99" s="12" t="s">
        <v>37</v>
      </c>
      <c r="B99" s="6" t="s">
        <v>156</v>
      </c>
      <c r="E99" s="51"/>
      <c r="F99" s="50"/>
      <c r="G99" s="49"/>
      <c r="H99" s="48"/>
      <c r="I99" s="27"/>
      <c r="J99" s="26"/>
      <c r="K99" s="13"/>
      <c r="L99" s="27"/>
      <c r="M99" s="26"/>
    </row>
    <row r="100" spans="1:15" x14ac:dyDescent="0.25">
      <c r="A100" s="12" t="s">
        <v>35</v>
      </c>
      <c r="E100" s="51"/>
      <c r="F100" s="50"/>
      <c r="G100" s="49"/>
      <c r="H100" s="48"/>
      <c r="I100" s="27"/>
      <c r="J100" s="26"/>
      <c r="K100" s="13"/>
      <c r="L100" s="27"/>
      <c r="M100" s="26"/>
    </row>
    <row r="101" spans="1:15" x14ac:dyDescent="0.25">
      <c r="A101" s="12" t="s">
        <v>34</v>
      </c>
      <c r="C101" s="4" t="s">
        <v>136</v>
      </c>
      <c r="E101" s="46">
        <v>202.3</v>
      </c>
      <c r="F101" s="45">
        <v>129.96</v>
      </c>
      <c r="G101" s="44">
        <v>72.34</v>
      </c>
      <c r="H101" s="43"/>
      <c r="I101" s="42">
        <v>173.5</v>
      </c>
      <c r="J101" s="41">
        <v>28.8</v>
      </c>
      <c r="K101" s="40"/>
      <c r="L101" s="42">
        <v>129.96</v>
      </c>
      <c r="M101" s="41">
        <v>130</v>
      </c>
      <c r="N101" s="47" t="s">
        <v>257</v>
      </c>
      <c r="O101" s="47" t="s">
        <v>135</v>
      </c>
    </row>
    <row r="102" spans="1:15" x14ac:dyDescent="0.25">
      <c r="A102" s="12" t="s">
        <v>34</v>
      </c>
      <c r="C102" s="4" t="s">
        <v>130</v>
      </c>
      <c r="E102" s="46">
        <v>1008</v>
      </c>
      <c r="F102" s="45">
        <v>1020</v>
      </c>
      <c r="G102" s="44">
        <v>-12</v>
      </c>
      <c r="H102" s="43"/>
      <c r="I102" s="42">
        <v>0</v>
      </c>
      <c r="J102" s="41">
        <v>1008</v>
      </c>
      <c r="K102" s="40"/>
      <c r="L102" s="42">
        <v>1020</v>
      </c>
      <c r="M102" s="41">
        <v>1020</v>
      </c>
      <c r="N102" s="47" t="s">
        <v>257</v>
      </c>
      <c r="O102" s="47" t="s">
        <v>129</v>
      </c>
    </row>
    <row r="103" spans="1:15" x14ac:dyDescent="0.25">
      <c r="A103" s="12" t="s">
        <v>34</v>
      </c>
      <c r="C103" s="4" t="s">
        <v>128</v>
      </c>
      <c r="E103" s="46">
        <v>187.47</v>
      </c>
      <c r="F103" s="45">
        <v>0</v>
      </c>
      <c r="G103" s="44">
        <v>187.47</v>
      </c>
      <c r="H103" s="43"/>
      <c r="I103" s="42">
        <v>0</v>
      </c>
      <c r="J103" s="41">
        <v>187.47</v>
      </c>
      <c r="K103" s="40"/>
      <c r="L103" s="42">
        <v>0</v>
      </c>
      <c r="M103" s="41">
        <v>0</v>
      </c>
      <c r="N103" s="47" t="s">
        <v>257</v>
      </c>
      <c r="O103" s="47" t="s">
        <v>127</v>
      </c>
    </row>
    <row r="104" spans="1:15" x14ac:dyDescent="0.25">
      <c r="A104" s="12" t="s">
        <v>34</v>
      </c>
      <c r="C104" s="4" t="s">
        <v>123</v>
      </c>
      <c r="E104" s="46">
        <v>0</v>
      </c>
      <c r="F104" s="45">
        <v>60</v>
      </c>
      <c r="G104" s="44">
        <v>-60</v>
      </c>
      <c r="H104" s="43"/>
      <c r="I104" s="42">
        <v>0</v>
      </c>
      <c r="J104" s="41">
        <v>0</v>
      </c>
      <c r="K104" s="40"/>
      <c r="L104" s="42">
        <v>60</v>
      </c>
      <c r="M104" s="41">
        <v>60</v>
      </c>
      <c r="N104" s="47" t="s">
        <v>257</v>
      </c>
      <c r="O104" s="47" t="s">
        <v>122</v>
      </c>
    </row>
    <row r="105" spans="1:15" hidden="1" x14ac:dyDescent="0.25">
      <c r="A105" s="12" t="s">
        <v>30</v>
      </c>
      <c r="E105" s="46"/>
      <c r="F105" s="45"/>
      <c r="G105" s="44"/>
      <c r="H105" s="43"/>
      <c r="I105" s="42"/>
      <c r="J105" s="41"/>
      <c r="K105" s="40"/>
      <c r="L105" s="42"/>
      <c r="M105" s="41"/>
      <c r="N105" s="38"/>
      <c r="O105" s="38"/>
    </row>
    <row r="106" spans="1:15" ht="15.75" thickBot="1" x14ac:dyDescent="0.3">
      <c r="A106" s="12" t="s">
        <v>29</v>
      </c>
      <c r="B106" s="6"/>
      <c r="C106" s="6"/>
      <c r="D106" s="6"/>
      <c r="E106" s="37">
        <f>SUBTOTAL(9,E101:E105)</f>
        <v>1397.77</v>
      </c>
      <c r="F106" s="32">
        <f>SUBTOTAL(9,F101:F105)</f>
        <v>1209.96</v>
      </c>
      <c r="G106" s="36">
        <f>SUBTOTAL(9,G101:G105)</f>
        <v>187.81</v>
      </c>
      <c r="H106" s="22"/>
      <c r="I106" s="35">
        <f>SUBTOTAL(9,I101:I105)</f>
        <v>173.5</v>
      </c>
      <c r="J106" s="34">
        <f>SUBTOTAL(9,J101:J105)</f>
        <v>1224.27</v>
      </c>
      <c r="K106" s="19"/>
      <c r="L106" s="35">
        <f>SUBTOTAL(9,L101:L105)</f>
        <v>1209.96</v>
      </c>
      <c r="M106" s="34">
        <f>SUBTOTAL(9,M101:M105)</f>
        <v>1210</v>
      </c>
      <c r="N106" s="32">
        <f>SUBTOTAL(9,N101:N105)</f>
        <v>0</v>
      </c>
      <c r="O106" s="32">
        <f>SUBTOTAL(9,O101:O105)</f>
        <v>0</v>
      </c>
    </row>
    <row r="107" spans="1:15" ht="15.75" thickTop="1" x14ac:dyDescent="0.25">
      <c r="A107" s="12" t="s">
        <v>37</v>
      </c>
      <c r="B107" s="6" t="s">
        <v>155</v>
      </c>
      <c r="E107" s="51"/>
      <c r="F107" s="50"/>
      <c r="G107" s="49"/>
      <c r="H107" s="48"/>
      <c r="I107" s="27"/>
      <c r="J107" s="26"/>
      <c r="K107" s="13"/>
      <c r="L107" s="27"/>
      <c r="M107" s="26"/>
    </row>
    <row r="108" spans="1:15" x14ac:dyDescent="0.25">
      <c r="A108" s="12" t="s">
        <v>35</v>
      </c>
      <c r="E108" s="51"/>
      <c r="F108" s="50"/>
      <c r="G108" s="49"/>
      <c r="H108" s="48"/>
      <c r="I108" s="27"/>
      <c r="J108" s="26"/>
      <c r="K108" s="13"/>
      <c r="L108" s="27"/>
      <c r="M108" s="26"/>
    </row>
    <row r="109" spans="1:15" x14ac:dyDescent="0.25">
      <c r="A109" s="12" t="s">
        <v>34</v>
      </c>
      <c r="C109" s="4" t="s">
        <v>136</v>
      </c>
      <c r="E109" s="46">
        <v>67.45</v>
      </c>
      <c r="F109" s="45">
        <v>0</v>
      </c>
      <c r="G109" s="44">
        <v>67.45</v>
      </c>
      <c r="H109" s="43"/>
      <c r="I109" s="42">
        <v>44.93</v>
      </c>
      <c r="J109" s="41">
        <v>22.52</v>
      </c>
      <c r="K109" s="40"/>
      <c r="L109" s="42">
        <v>0</v>
      </c>
      <c r="M109" s="41">
        <v>0</v>
      </c>
      <c r="N109" s="47" t="s">
        <v>259</v>
      </c>
      <c r="O109" s="47" t="s">
        <v>135</v>
      </c>
    </row>
    <row r="110" spans="1:15" x14ac:dyDescent="0.25">
      <c r="A110" s="12" t="s">
        <v>34</v>
      </c>
      <c r="C110" s="4" t="s">
        <v>169</v>
      </c>
      <c r="E110" s="46">
        <v>0</v>
      </c>
      <c r="F110" s="45">
        <v>0</v>
      </c>
      <c r="G110" s="44">
        <v>0</v>
      </c>
      <c r="H110" s="43"/>
      <c r="I110" s="42">
        <v>24.72</v>
      </c>
      <c r="J110" s="41">
        <v>-24.72</v>
      </c>
      <c r="K110" s="40"/>
      <c r="L110" s="42">
        <v>0</v>
      </c>
      <c r="M110" s="41">
        <v>0</v>
      </c>
      <c r="N110" s="47" t="s">
        <v>259</v>
      </c>
      <c r="O110" s="47" t="s">
        <v>132</v>
      </c>
    </row>
    <row r="111" spans="1:15" x14ac:dyDescent="0.25">
      <c r="A111" s="12" t="s">
        <v>34</v>
      </c>
      <c r="C111" s="4" t="s">
        <v>123</v>
      </c>
      <c r="E111" s="46">
        <v>545.70000000000005</v>
      </c>
      <c r="F111" s="45">
        <v>39.96</v>
      </c>
      <c r="G111" s="44">
        <v>505.74</v>
      </c>
      <c r="H111" s="43"/>
      <c r="I111" s="42">
        <v>0</v>
      </c>
      <c r="J111" s="41">
        <v>545.70000000000005</v>
      </c>
      <c r="K111" s="40"/>
      <c r="L111" s="42">
        <v>39.96</v>
      </c>
      <c r="M111" s="41">
        <v>40</v>
      </c>
      <c r="N111" s="47" t="s">
        <v>259</v>
      </c>
      <c r="O111" s="47" t="s">
        <v>122</v>
      </c>
    </row>
    <row r="112" spans="1:15" hidden="1" x14ac:dyDescent="0.25">
      <c r="A112" s="12" t="s">
        <v>30</v>
      </c>
      <c r="E112" s="46"/>
      <c r="F112" s="45"/>
      <c r="G112" s="44"/>
      <c r="H112" s="43"/>
      <c r="I112" s="42"/>
      <c r="J112" s="41"/>
      <c r="K112" s="40"/>
      <c r="L112" s="42"/>
      <c r="M112" s="41"/>
      <c r="N112" s="38"/>
      <c r="O112" s="38"/>
    </row>
    <row r="113" spans="1:15" ht="15.75" thickBot="1" x14ac:dyDescent="0.3">
      <c r="A113" s="12" t="s">
        <v>29</v>
      </c>
      <c r="B113" s="6"/>
      <c r="C113" s="6"/>
      <c r="D113" s="6"/>
      <c r="E113" s="37">
        <f>SUBTOTAL(9,E109:E112)</f>
        <v>613.15000000000009</v>
      </c>
      <c r="F113" s="32">
        <f>SUBTOTAL(9,F109:F112)</f>
        <v>39.96</v>
      </c>
      <c r="G113" s="36">
        <f>SUBTOTAL(9,G109:G112)</f>
        <v>573.19000000000005</v>
      </c>
      <c r="H113" s="22"/>
      <c r="I113" s="35">
        <f>SUBTOTAL(9,I109:I112)</f>
        <v>69.650000000000006</v>
      </c>
      <c r="J113" s="34">
        <f>SUBTOTAL(9,J109:J112)</f>
        <v>543.5</v>
      </c>
      <c r="K113" s="19"/>
      <c r="L113" s="35">
        <f>SUBTOTAL(9,L109:L112)</f>
        <v>39.96</v>
      </c>
      <c r="M113" s="34">
        <f>SUBTOTAL(9,M109:M112)</f>
        <v>40</v>
      </c>
      <c r="N113" s="32">
        <f>SUBTOTAL(9,N109:N112)</f>
        <v>0</v>
      </c>
      <c r="O113" s="32">
        <f>SUBTOTAL(9,O109:O112)</f>
        <v>0</v>
      </c>
    </row>
    <row r="114" spans="1:15" ht="15.75" thickTop="1" x14ac:dyDescent="0.25">
      <c r="A114" s="12" t="s">
        <v>37</v>
      </c>
      <c r="B114" s="6" t="s">
        <v>75</v>
      </c>
      <c r="E114" s="51"/>
      <c r="F114" s="50"/>
      <c r="G114" s="49"/>
      <c r="H114" s="48"/>
      <c r="I114" s="27"/>
      <c r="J114" s="26"/>
      <c r="K114" s="13"/>
      <c r="L114" s="27"/>
      <c r="M114" s="26"/>
    </row>
    <row r="115" spans="1:15" x14ac:dyDescent="0.25">
      <c r="A115" s="12" t="s">
        <v>35</v>
      </c>
      <c r="E115" s="51"/>
      <c r="F115" s="50"/>
      <c r="G115" s="49"/>
      <c r="H115" s="48"/>
      <c r="I115" s="27"/>
      <c r="J115" s="26"/>
      <c r="K115" s="13"/>
      <c r="L115" s="27"/>
      <c r="M115" s="26"/>
    </row>
    <row r="116" spans="1:15" x14ac:dyDescent="0.25">
      <c r="A116" s="12" t="s">
        <v>34</v>
      </c>
      <c r="C116" s="4" t="s">
        <v>136</v>
      </c>
      <c r="E116" s="46">
        <v>514.07000000000005</v>
      </c>
      <c r="F116" s="45">
        <v>327.96</v>
      </c>
      <c r="G116" s="44">
        <v>186.11</v>
      </c>
      <c r="H116" s="43"/>
      <c r="I116" s="42">
        <v>439.32</v>
      </c>
      <c r="J116" s="41">
        <v>74.75</v>
      </c>
      <c r="K116" s="40"/>
      <c r="L116" s="42">
        <v>327.96</v>
      </c>
      <c r="M116" s="41">
        <v>328</v>
      </c>
      <c r="N116" s="47" t="s">
        <v>74</v>
      </c>
      <c r="O116" s="47" t="s">
        <v>135</v>
      </c>
    </row>
    <row r="117" spans="1:15" x14ac:dyDescent="0.25">
      <c r="A117" s="12" t="s">
        <v>34</v>
      </c>
      <c r="C117" s="4" t="s">
        <v>125</v>
      </c>
      <c r="E117" s="46">
        <v>30</v>
      </c>
      <c r="F117" s="45">
        <v>0</v>
      </c>
      <c r="G117" s="44">
        <v>30</v>
      </c>
      <c r="H117" s="43"/>
      <c r="I117" s="42">
        <v>0</v>
      </c>
      <c r="J117" s="41">
        <v>30</v>
      </c>
      <c r="K117" s="40"/>
      <c r="L117" s="42">
        <v>0</v>
      </c>
      <c r="M117" s="41">
        <v>0</v>
      </c>
      <c r="N117" s="47" t="s">
        <v>74</v>
      </c>
      <c r="O117" s="47" t="s">
        <v>124</v>
      </c>
    </row>
    <row r="118" spans="1:15" x14ac:dyDescent="0.25">
      <c r="A118" s="12" t="s">
        <v>34</v>
      </c>
      <c r="C118" s="4" t="s">
        <v>146</v>
      </c>
      <c r="E118" s="46">
        <v>80.88</v>
      </c>
      <c r="F118" s="45">
        <v>0</v>
      </c>
      <c r="G118" s="44">
        <v>80.88</v>
      </c>
      <c r="H118" s="43"/>
      <c r="I118" s="42">
        <v>0</v>
      </c>
      <c r="J118" s="41">
        <v>80.88</v>
      </c>
      <c r="K118" s="40"/>
      <c r="L118" s="42">
        <v>0</v>
      </c>
      <c r="M118" s="41">
        <v>0</v>
      </c>
      <c r="N118" s="47" t="s">
        <v>74</v>
      </c>
      <c r="O118" s="47" t="s">
        <v>145</v>
      </c>
    </row>
    <row r="119" spans="1:15" x14ac:dyDescent="0.25">
      <c r="A119" s="12" t="s">
        <v>34</v>
      </c>
      <c r="C119" s="4" t="s">
        <v>130</v>
      </c>
      <c r="E119" s="46">
        <v>4821.25</v>
      </c>
      <c r="F119" s="45">
        <v>4960</v>
      </c>
      <c r="G119" s="44">
        <v>-138.75</v>
      </c>
      <c r="H119" s="43"/>
      <c r="I119" s="42">
        <v>5332.86</v>
      </c>
      <c r="J119" s="41">
        <v>-511.61</v>
      </c>
      <c r="K119" s="40"/>
      <c r="L119" s="42">
        <v>4960</v>
      </c>
      <c r="M119" s="41">
        <v>4960</v>
      </c>
      <c r="N119" s="47" t="s">
        <v>74</v>
      </c>
      <c r="O119" s="47" t="s">
        <v>129</v>
      </c>
    </row>
    <row r="120" spans="1:15" x14ac:dyDescent="0.25">
      <c r="A120" s="12" t="s">
        <v>34</v>
      </c>
      <c r="C120" s="4" t="s">
        <v>128</v>
      </c>
      <c r="E120" s="46">
        <v>889.82</v>
      </c>
      <c r="F120" s="45">
        <v>0</v>
      </c>
      <c r="G120" s="44">
        <v>889.82</v>
      </c>
      <c r="H120" s="43"/>
      <c r="I120" s="42">
        <v>0</v>
      </c>
      <c r="J120" s="41">
        <v>889.82</v>
      </c>
      <c r="K120" s="40"/>
      <c r="L120" s="42">
        <v>0</v>
      </c>
      <c r="M120" s="41">
        <v>0</v>
      </c>
      <c r="N120" s="47" t="s">
        <v>74</v>
      </c>
      <c r="O120" s="47" t="s">
        <v>127</v>
      </c>
    </row>
    <row r="121" spans="1:15" x14ac:dyDescent="0.25">
      <c r="A121" s="12" t="s">
        <v>34</v>
      </c>
      <c r="C121" s="4" t="s">
        <v>123</v>
      </c>
      <c r="E121" s="46">
        <v>545.70000000000005</v>
      </c>
      <c r="F121" s="45">
        <v>110.04</v>
      </c>
      <c r="G121" s="44">
        <v>435.66</v>
      </c>
      <c r="H121" s="43"/>
      <c r="I121" s="42">
        <v>0</v>
      </c>
      <c r="J121" s="41">
        <v>545.70000000000005</v>
      </c>
      <c r="K121" s="40"/>
      <c r="L121" s="42">
        <v>110.04</v>
      </c>
      <c r="M121" s="41">
        <v>110</v>
      </c>
      <c r="N121" s="47" t="s">
        <v>74</v>
      </c>
      <c r="O121" s="47" t="s">
        <v>122</v>
      </c>
    </row>
    <row r="122" spans="1:15" hidden="1" x14ac:dyDescent="0.25">
      <c r="A122" s="12" t="s">
        <v>30</v>
      </c>
      <c r="E122" s="46"/>
      <c r="F122" s="45"/>
      <c r="G122" s="44"/>
      <c r="H122" s="43"/>
      <c r="I122" s="42"/>
      <c r="J122" s="41"/>
      <c r="K122" s="40"/>
      <c r="L122" s="42"/>
      <c r="M122" s="41"/>
      <c r="N122" s="38"/>
      <c r="O122" s="38"/>
    </row>
    <row r="123" spans="1:15" ht="15.75" thickBot="1" x14ac:dyDescent="0.3">
      <c r="A123" s="12" t="s">
        <v>29</v>
      </c>
      <c r="B123" s="6"/>
      <c r="C123" s="6"/>
      <c r="D123" s="6"/>
      <c r="E123" s="37">
        <f>SUBTOTAL(9,E116:E122)</f>
        <v>6881.7199999999993</v>
      </c>
      <c r="F123" s="32">
        <f>SUBTOTAL(9,F116:F122)</f>
        <v>5398</v>
      </c>
      <c r="G123" s="36">
        <f>SUBTOTAL(9,G116:G122)</f>
        <v>1483.72</v>
      </c>
      <c r="H123" s="22"/>
      <c r="I123" s="35">
        <f>SUBTOTAL(9,I116:I122)</f>
        <v>5772.1799999999994</v>
      </c>
      <c r="J123" s="34">
        <f>SUBTOTAL(9,J116:J122)</f>
        <v>1109.54</v>
      </c>
      <c r="K123" s="19"/>
      <c r="L123" s="35">
        <f>SUBTOTAL(9,L116:L122)</f>
        <v>5398</v>
      </c>
      <c r="M123" s="34">
        <f>SUBTOTAL(9,M116:M122)</f>
        <v>5398</v>
      </c>
      <c r="N123" s="32">
        <f>SUBTOTAL(9,N116:N122)</f>
        <v>0</v>
      </c>
      <c r="O123" s="32">
        <f>SUBTOTAL(9,O116:O122)</f>
        <v>0</v>
      </c>
    </row>
    <row r="124" spans="1:15" ht="15.75" thickTop="1" x14ac:dyDescent="0.25">
      <c r="A124" s="12" t="s">
        <v>37</v>
      </c>
      <c r="B124" s="6" t="s">
        <v>154</v>
      </c>
      <c r="E124" s="51"/>
      <c r="F124" s="50"/>
      <c r="G124" s="49"/>
      <c r="H124" s="48"/>
      <c r="I124" s="27"/>
      <c r="J124" s="26"/>
      <c r="K124" s="13"/>
      <c r="L124" s="27"/>
      <c r="M124" s="26"/>
    </row>
    <row r="125" spans="1:15" x14ac:dyDescent="0.25">
      <c r="A125" s="12" t="s">
        <v>35</v>
      </c>
      <c r="E125" s="51"/>
      <c r="F125" s="50"/>
      <c r="G125" s="49"/>
      <c r="H125" s="48"/>
      <c r="I125" s="27"/>
      <c r="J125" s="26"/>
      <c r="K125" s="13"/>
      <c r="L125" s="27"/>
      <c r="M125" s="26"/>
    </row>
    <row r="126" spans="1:15" x14ac:dyDescent="0.25">
      <c r="A126" s="12" t="s">
        <v>34</v>
      </c>
      <c r="C126" s="4" t="s">
        <v>136</v>
      </c>
      <c r="E126" s="46">
        <v>112.76</v>
      </c>
      <c r="F126" s="45">
        <v>102</v>
      </c>
      <c r="G126" s="44">
        <v>10.76</v>
      </c>
      <c r="H126" s="43"/>
      <c r="I126" s="42">
        <v>104.93</v>
      </c>
      <c r="J126" s="41">
        <v>7.83</v>
      </c>
      <c r="K126" s="40"/>
      <c r="L126" s="42">
        <v>102</v>
      </c>
      <c r="M126" s="41">
        <v>102</v>
      </c>
      <c r="N126" s="47" t="s">
        <v>153</v>
      </c>
      <c r="O126" s="47" t="s">
        <v>135</v>
      </c>
    </row>
    <row r="127" spans="1:15" x14ac:dyDescent="0.25">
      <c r="A127" s="12" t="s">
        <v>34</v>
      </c>
      <c r="C127" s="4" t="s">
        <v>128</v>
      </c>
      <c r="E127" s="46">
        <v>443.48</v>
      </c>
      <c r="F127" s="45">
        <v>0</v>
      </c>
      <c r="G127" s="44">
        <v>443.48</v>
      </c>
      <c r="H127" s="43"/>
      <c r="I127" s="42">
        <v>0</v>
      </c>
      <c r="J127" s="41">
        <v>443.48</v>
      </c>
      <c r="K127" s="40"/>
      <c r="L127" s="42">
        <v>0</v>
      </c>
      <c r="M127" s="41">
        <v>0</v>
      </c>
      <c r="N127" s="47" t="s">
        <v>153</v>
      </c>
      <c r="O127" s="47" t="s">
        <v>127</v>
      </c>
    </row>
    <row r="128" spans="1:15" hidden="1" x14ac:dyDescent="0.25">
      <c r="A128" s="12" t="s">
        <v>30</v>
      </c>
      <c r="E128" s="46"/>
      <c r="F128" s="45"/>
      <c r="G128" s="44"/>
      <c r="H128" s="43"/>
      <c r="I128" s="42"/>
      <c r="J128" s="41"/>
      <c r="K128" s="40"/>
      <c r="L128" s="42"/>
      <c r="M128" s="41"/>
      <c r="N128" s="38"/>
      <c r="O128" s="38"/>
    </row>
    <row r="129" spans="1:15" ht="15.75" thickBot="1" x14ac:dyDescent="0.3">
      <c r="A129" s="12" t="s">
        <v>29</v>
      </c>
      <c r="B129" s="6"/>
      <c r="C129" s="6"/>
      <c r="D129" s="6"/>
      <c r="E129" s="37">
        <f>SUBTOTAL(9,E126:E128)</f>
        <v>556.24</v>
      </c>
      <c r="F129" s="32">
        <f>SUBTOTAL(9,F126:F128)</f>
        <v>102</v>
      </c>
      <c r="G129" s="36">
        <f>SUBTOTAL(9,G126:G128)</f>
        <v>454.24</v>
      </c>
      <c r="H129" s="22"/>
      <c r="I129" s="35">
        <f>SUBTOTAL(9,I126:I128)</f>
        <v>104.93</v>
      </c>
      <c r="J129" s="34">
        <f>SUBTOTAL(9,J126:J128)</f>
        <v>451.31</v>
      </c>
      <c r="K129" s="19"/>
      <c r="L129" s="35">
        <f>SUBTOTAL(9,L126:L128)</f>
        <v>102</v>
      </c>
      <c r="M129" s="34">
        <f>SUBTOTAL(9,M126:M128)</f>
        <v>102</v>
      </c>
      <c r="N129" s="32">
        <f>SUBTOTAL(9,N126:N128)</f>
        <v>0</v>
      </c>
      <c r="O129" s="32">
        <f>SUBTOTAL(9,O126:O128)</f>
        <v>0</v>
      </c>
    </row>
    <row r="130" spans="1:15" ht="15.75" thickTop="1" x14ac:dyDescent="0.25">
      <c r="A130" s="12" t="s">
        <v>37</v>
      </c>
      <c r="B130" s="6" t="s">
        <v>73</v>
      </c>
      <c r="E130" s="51"/>
      <c r="F130" s="50"/>
      <c r="G130" s="49"/>
      <c r="H130" s="48"/>
      <c r="I130" s="27"/>
      <c r="J130" s="26"/>
      <c r="K130" s="13"/>
      <c r="L130" s="27"/>
      <c r="M130" s="26"/>
    </row>
    <row r="131" spans="1:15" x14ac:dyDescent="0.25">
      <c r="A131" s="12" t="s">
        <v>35</v>
      </c>
      <c r="E131" s="51"/>
      <c r="F131" s="50"/>
      <c r="G131" s="49"/>
      <c r="H131" s="48"/>
      <c r="I131" s="27"/>
      <c r="J131" s="26"/>
      <c r="K131" s="13"/>
      <c r="L131" s="27"/>
      <c r="M131" s="26"/>
    </row>
    <row r="132" spans="1:15" x14ac:dyDescent="0.25">
      <c r="A132" s="12" t="s">
        <v>34</v>
      </c>
      <c r="C132" s="4" t="s">
        <v>136</v>
      </c>
      <c r="E132" s="46">
        <v>0</v>
      </c>
      <c r="F132" s="45">
        <v>3729.96</v>
      </c>
      <c r="G132" s="44">
        <v>-3729.96</v>
      </c>
      <c r="H132" s="43"/>
      <c r="I132" s="42">
        <v>0</v>
      </c>
      <c r="J132" s="41">
        <v>0</v>
      </c>
      <c r="K132" s="40"/>
      <c r="L132" s="42">
        <v>3729.96</v>
      </c>
      <c r="M132" s="41">
        <v>3730</v>
      </c>
      <c r="N132" s="47" t="s">
        <v>72</v>
      </c>
      <c r="O132" s="47" t="s">
        <v>135</v>
      </c>
    </row>
    <row r="133" spans="1:15" x14ac:dyDescent="0.25">
      <c r="A133" s="12" t="s">
        <v>34</v>
      </c>
      <c r="C133" s="4" t="s">
        <v>170</v>
      </c>
      <c r="E133" s="46">
        <v>14.55</v>
      </c>
      <c r="F133" s="45">
        <v>0</v>
      </c>
      <c r="G133" s="44">
        <v>14.55</v>
      </c>
      <c r="H133" s="43"/>
      <c r="I133" s="42">
        <v>0</v>
      </c>
      <c r="J133" s="41">
        <v>14.55</v>
      </c>
      <c r="K133" s="40"/>
      <c r="L133" s="42">
        <v>0</v>
      </c>
      <c r="M133" s="41">
        <v>0</v>
      </c>
      <c r="N133" s="47" t="s">
        <v>72</v>
      </c>
      <c r="O133" s="47" t="s">
        <v>126</v>
      </c>
    </row>
    <row r="134" spans="1:15" x14ac:dyDescent="0.25">
      <c r="A134" s="12" t="s">
        <v>34</v>
      </c>
      <c r="C134" s="4" t="s">
        <v>125</v>
      </c>
      <c r="E134" s="46">
        <v>0</v>
      </c>
      <c r="F134" s="45">
        <v>0</v>
      </c>
      <c r="G134" s="44">
        <v>0</v>
      </c>
      <c r="H134" s="43"/>
      <c r="I134" s="42">
        <v>25</v>
      </c>
      <c r="J134" s="41">
        <v>-25</v>
      </c>
      <c r="K134" s="40"/>
      <c r="L134" s="42">
        <v>0</v>
      </c>
      <c r="M134" s="41">
        <v>0</v>
      </c>
      <c r="N134" s="47" t="s">
        <v>72</v>
      </c>
      <c r="O134" s="47" t="s">
        <v>124</v>
      </c>
    </row>
    <row r="135" spans="1:15" x14ac:dyDescent="0.25">
      <c r="A135" s="12" t="s">
        <v>34</v>
      </c>
      <c r="C135" s="4" t="s">
        <v>134</v>
      </c>
      <c r="E135" s="46">
        <v>3234.25</v>
      </c>
      <c r="F135" s="45">
        <v>3960</v>
      </c>
      <c r="G135" s="44">
        <v>-725.75</v>
      </c>
      <c r="H135" s="43"/>
      <c r="I135" s="42">
        <v>4195.9399999999996</v>
      </c>
      <c r="J135" s="41">
        <v>-961.69</v>
      </c>
      <c r="K135" s="40"/>
      <c r="L135" s="42">
        <v>3960</v>
      </c>
      <c r="M135" s="41">
        <v>3960</v>
      </c>
      <c r="N135" s="47" t="s">
        <v>72</v>
      </c>
      <c r="O135" s="47" t="s">
        <v>133</v>
      </c>
    </row>
    <row r="136" spans="1:15" x14ac:dyDescent="0.25">
      <c r="A136" s="12" t="s">
        <v>34</v>
      </c>
      <c r="C136" s="4" t="s">
        <v>169</v>
      </c>
      <c r="E136" s="46">
        <v>51.92</v>
      </c>
      <c r="F136" s="45">
        <v>0</v>
      </c>
      <c r="G136" s="44">
        <v>51.92</v>
      </c>
      <c r="H136" s="43"/>
      <c r="I136" s="42">
        <v>101.36</v>
      </c>
      <c r="J136" s="41">
        <v>-49.44</v>
      </c>
      <c r="K136" s="40"/>
      <c r="L136" s="42">
        <v>0</v>
      </c>
      <c r="M136" s="41">
        <v>0</v>
      </c>
      <c r="N136" s="47" t="s">
        <v>72</v>
      </c>
      <c r="O136" s="47" t="s">
        <v>132</v>
      </c>
    </row>
    <row r="137" spans="1:15" x14ac:dyDescent="0.25">
      <c r="A137" s="12" t="s">
        <v>34</v>
      </c>
      <c r="C137" s="4" t="s">
        <v>291</v>
      </c>
      <c r="E137" s="46">
        <v>789.9</v>
      </c>
      <c r="F137" s="45">
        <v>0</v>
      </c>
      <c r="G137" s="44">
        <v>789.9</v>
      </c>
      <c r="H137" s="43"/>
      <c r="I137" s="42">
        <v>0</v>
      </c>
      <c r="J137" s="41">
        <v>789.9</v>
      </c>
      <c r="K137" s="40"/>
      <c r="L137" s="42">
        <v>0</v>
      </c>
      <c r="M137" s="41">
        <v>0</v>
      </c>
      <c r="N137" s="47" t="s">
        <v>72</v>
      </c>
      <c r="O137" s="47" t="s">
        <v>292</v>
      </c>
    </row>
    <row r="138" spans="1:15" x14ac:dyDescent="0.25">
      <c r="A138" s="12" t="s">
        <v>34</v>
      </c>
      <c r="C138" s="4" t="s">
        <v>128</v>
      </c>
      <c r="E138" s="46">
        <v>311.95</v>
      </c>
      <c r="F138" s="45">
        <v>0</v>
      </c>
      <c r="G138" s="44">
        <v>311.95</v>
      </c>
      <c r="H138" s="43"/>
      <c r="I138" s="42">
        <v>0</v>
      </c>
      <c r="J138" s="41">
        <v>311.95</v>
      </c>
      <c r="K138" s="40"/>
      <c r="L138" s="42">
        <v>0</v>
      </c>
      <c r="M138" s="41">
        <v>0</v>
      </c>
      <c r="N138" s="47" t="s">
        <v>72</v>
      </c>
      <c r="O138" s="47" t="s">
        <v>127</v>
      </c>
    </row>
    <row r="139" spans="1:15" hidden="1" x14ac:dyDescent="0.25">
      <c r="A139" s="12" t="s">
        <v>30</v>
      </c>
      <c r="E139" s="46"/>
      <c r="F139" s="45"/>
      <c r="G139" s="44"/>
      <c r="H139" s="43"/>
      <c r="I139" s="42"/>
      <c r="J139" s="41"/>
      <c r="K139" s="40"/>
      <c r="L139" s="42"/>
      <c r="M139" s="41"/>
      <c r="N139" s="38"/>
      <c r="O139" s="38"/>
    </row>
    <row r="140" spans="1:15" ht="15.75" thickBot="1" x14ac:dyDescent="0.3">
      <c r="A140" s="12" t="s">
        <v>29</v>
      </c>
      <c r="B140" s="6"/>
      <c r="C140" s="6"/>
      <c r="D140" s="6"/>
      <c r="E140" s="37">
        <f>SUBTOTAL(9,E132:E139)</f>
        <v>4402.5700000000006</v>
      </c>
      <c r="F140" s="32">
        <f>SUBTOTAL(9,F132:F139)</f>
        <v>7689.96</v>
      </c>
      <c r="G140" s="36">
        <f>SUBTOTAL(9,G132:G139)</f>
        <v>-3287.39</v>
      </c>
      <c r="H140" s="22"/>
      <c r="I140" s="35">
        <f>SUBTOTAL(9,I132:I139)</f>
        <v>4322.2999999999993</v>
      </c>
      <c r="J140" s="34">
        <f>SUBTOTAL(9,J132:J139)</f>
        <v>80.269999999999811</v>
      </c>
      <c r="K140" s="19"/>
      <c r="L140" s="35">
        <f>SUBTOTAL(9,L132:L139)</f>
        <v>7689.96</v>
      </c>
      <c r="M140" s="34">
        <f>SUBTOTAL(9,M132:M139)</f>
        <v>7690</v>
      </c>
      <c r="N140" s="32">
        <f>SUBTOTAL(9,N132:N139)</f>
        <v>0</v>
      </c>
      <c r="O140" s="32">
        <f>SUBTOTAL(9,O132:O139)</f>
        <v>0</v>
      </c>
    </row>
    <row r="141" spans="1:15" ht="15.75" thickTop="1" x14ac:dyDescent="0.25">
      <c r="A141" s="12" t="s">
        <v>37</v>
      </c>
      <c r="B141" s="6" t="s">
        <v>71</v>
      </c>
      <c r="E141" s="51"/>
      <c r="F141" s="50"/>
      <c r="G141" s="49"/>
      <c r="H141" s="48"/>
      <c r="I141" s="27"/>
      <c r="J141" s="26"/>
      <c r="K141" s="13"/>
      <c r="L141" s="27"/>
      <c r="M141" s="26"/>
    </row>
    <row r="142" spans="1:15" x14ac:dyDescent="0.25">
      <c r="A142" s="12" t="s">
        <v>35</v>
      </c>
      <c r="E142" s="51"/>
      <c r="F142" s="50"/>
      <c r="G142" s="49"/>
      <c r="H142" s="48"/>
      <c r="I142" s="27"/>
      <c r="J142" s="26"/>
      <c r="K142" s="13"/>
      <c r="L142" s="27"/>
      <c r="M142" s="26"/>
    </row>
    <row r="143" spans="1:15" x14ac:dyDescent="0.25">
      <c r="A143" s="12" t="s">
        <v>34</v>
      </c>
      <c r="C143" s="4" t="s">
        <v>136</v>
      </c>
      <c r="E143" s="46">
        <v>0</v>
      </c>
      <c r="F143" s="45">
        <v>0</v>
      </c>
      <c r="G143" s="44">
        <v>0</v>
      </c>
      <c r="H143" s="43"/>
      <c r="I143" s="42">
        <v>347.52</v>
      </c>
      <c r="J143" s="41">
        <v>-347.52</v>
      </c>
      <c r="K143" s="40"/>
      <c r="L143" s="42">
        <v>0</v>
      </c>
      <c r="M143" s="41">
        <v>0</v>
      </c>
      <c r="N143" s="47" t="s">
        <v>70</v>
      </c>
      <c r="O143" s="47" t="s">
        <v>135</v>
      </c>
    </row>
    <row r="144" spans="1:15" x14ac:dyDescent="0.25">
      <c r="A144" s="12" t="s">
        <v>34</v>
      </c>
      <c r="C144" s="4" t="s">
        <v>170</v>
      </c>
      <c r="E144" s="46">
        <v>16.420000000000002</v>
      </c>
      <c r="F144" s="45">
        <v>0</v>
      </c>
      <c r="G144" s="44">
        <v>16.420000000000002</v>
      </c>
      <c r="H144" s="43"/>
      <c r="I144" s="42">
        <v>148.26</v>
      </c>
      <c r="J144" s="41">
        <v>-131.84</v>
      </c>
      <c r="K144" s="40"/>
      <c r="L144" s="42">
        <v>0</v>
      </c>
      <c r="M144" s="41">
        <v>0</v>
      </c>
      <c r="N144" s="47" t="s">
        <v>70</v>
      </c>
      <c r="O144" s="47" t="s">
        <v>126</v>
      </c>
    </row>
    <row r="145" spans="1:15" x14ac:dyDescent="0.25">
      <c r="A145" s="12" t="s">
        <v>34</v>
      </c>
      <c r="C145" s="4" t="s">
        <v>125</v>
      </c>
      <c r="E145" s="46">
        <v>3582.96</v>
      </c>
      <c r="F145" s="45">
        <v>0</v>
      </c>
      <c r="G145" s="44">
        <v>3582.96</v>
      </c>
      <c r="H145" s="43"/>
      <c r="I145" s="42">
        <v>5018.4399999999996</v>
      </c>
      <c r="J145" s="41">
        <v>-1435.48</v>
      </c>
      <c r="K145" s="40"/>
      <c r="L145" s="42">
        <v>0</v>
      </c>
      <c r="M145" s="41">
        <v>0</v>
      </c>
      <c r="N145" s="47" t="s">
        <v>70</v>
      </c>
      <c r="O145" s="47" t="s">
        <v>124</v>
      </c>
    </row>
    <row r="146" spans="1:15" x14ac:dyDescent="0.25">
      <c r="A146" s="12" t="s">
        <v>34</v>
      </c>
      <c r="C146" s="4" t="s">
        <v>146</v>
      </c>
      <c r="E146" s="46">
        <v>5177.46</v>
      </c>
      <c r="F146" s="45">
        <v>0</v>
      </c>
      <c r="G146" s="44">
        <v>5177.46</v>
      </c>
      <c r="H146" s="43"/>
      <c r="I146" s="42">
        <v>0</v>
      </c>
      <c r="J146" s="41">
        <v>5177.46</v>
      </c>
      <c r="K146" s="40"/>
      <c r="L146" s="42">
        <v>0</v>
      </c>
      <c r="M146" s="41">
        <v>0</v>
      </c>
      <c r="N146" s="47" t="s">
        <v>70</v>
      </c>
      <c r="O146" s="47" t="s">
        <v>145</v>
      </c>
    </row>
    <row r="147" spans="1:15" x14ac:dyDescent="0.25">
      <c r="A147" s="12" t="s">
        <v>34</v>
      </c>
      <c r="C147" s="4" t="s">
        <v>134</v>
      </c>
      <c r="E147" s="46">
        <v>39082.94</v>
      </c>
      <c r="F147" s="45">
        <v>35460.019999999997</v>
      </c>
      <c r="G147" s="44">
        <v>3622.92</v>
      </c>
      <c r="H147" s="43"/>
      <c r="I147" s="42">
        <v>44235.78</v>
      </c>
      <c r="J147" s="41">
        <v>-5152.84</v>
      </c>
      <c r="K147" s="40"/>
      <c r="L147" s="42">
        <v>35460.019999999997</v>
      </c>
      <c r="M147" s="41">
        <v>35460</v>
      </c>
      <c r="N147" s="47" t="s">
        <v>70</v>
      </c>
      <c r="O147" s="47" t="s">
        <v>133</v>
      </c>
    </row>
    <row r="148" spans="1:15" x14ac:dyDescent="0.25">
      <c r="A148" s="12" t="s">
        <v>34</v>
      </c>
      <c r="C148" s="4" t="s">
        <v>169</v>
      </c>
      <c r="E148" s="46">
        <v>0</v>
      </c>
      <c r="F148" s="45">
        <v>0</v>
      </c>
      <c r="G148" s="44">
        <v>0</v>
      </c>
      <c r="H148" s="43"/>
      <c r="I148" s="42">
        <v>24.72</v>
      </c>
      <c r="J148" s="41">
        <v>-24.72</v>
      </c>
      <c r="K148" s="40"/>
      <c r="L148" s="42">
        <v>0</v>
      </c>
      <c r="M148" s="41">
        <v>0</v>
      </c>
      <c r="N148" s="47" t="s">
        <v>70</v>
      </c>
      <c r="O148" s="47" t="s">
        <v>132</v>
      </c>
    </row>
    <row r="149" spans="1:15" x14ac:dyDescent="0.25">
      <c r="A149" s="12" t="s">
        <v>34</v>
      </c>
      <c r="C149" s="4" t="s">
        <v>130</v>
      </c>
      <c r="E149" s="46">
        <v>204931</v>
      </c>
      <c r="F149" s="45">
        <v>206570</v>
      </c>
      <c r="G149" s="44">
        <v>-1639</v>
      </c>
      <c r="H149" s="43"/>
      <c r="I149" s="42">
        <v>199111.2</v>
      </c>
      <c r="J149" s="41">
        <v>5819.8</v>
      </c>
      <c r="K149" s="40"/>
      <c r="L149" s="42">
        <v>206570</v>
      </c>
      <c r="M149" s="41">
        <v>206570</v>
      </c>
      <c r="N149" s="47" t="s">
        <v>70</v>
      </c>
      <c r="O149" s="47" t="s">
        <v>129</v>
      </c>
    </row>
    <row r="150" spans="1:15" x14ac:dyDescent="0.25">
      <c r="A150" s="12" t="s">
        <v>34</v>
      </c>
      <c r="C150" s="4" t="s">
        <v>142</v>
      </c>
      <c r="E150" s="46">
        <v>5674.46</v>
      </c>
      <c r="F150" s="45">
        <v>6250</v>
      </c>
      <c r="G150" s="44">
        <v>-575.54</v>
      </c>
      <c r="H150" s="43"/>
      <c r="I150" s="42">
        <v>6860.06</v>
      </c>
      <c r="J150" s="41">
        <v>-1185.5999999999999</v>
      </c>
      <c r="K150" s="40"/>
      <c r="L150" s="42">
        <v>6250</v>
      </c>
      <c r="M150" s="41">
        <v>6250</v>
      </c>
      <c r="N150" s="47" t="s">
        <v>70</v>
      </c>
      <c r="O150" s="47" t="s">
        <v>141</v>
      </c>
    </row>
    <row r="151" spans="1:15" x14ac:dyDescent="0.25">
      <c r="A151" s="12" t="s">
        <v>34</v>
      </c>
      <c r="C151" s="4" t="s">
        <v>293</v>
      </c>
      <c r="E151" s="46">
        <v>30931.25</v>
      </c>
      <c r="F151" s="45">
        <v>0</v>
      </c>
      <c r="G151" s="44">
        <v>30931.25</v>
      </c>
      <c r="H151" s="43"/>
      <c r="I151" s="42">
        <v>36724.44</v>
      </c>
      <c r="J151" s="41">
        <v>-5793.19</v>
      </c>
      <c r="K151" s="40"/>
      <c r="L151" s="42">
        <v>0</v>
      </c>
      <c r="M151" s="41">
        <v>0</v>
      </c>
      <c r="N151" s="47" t="s">
        <v>70</v>
      </c>
      <c r="O151" s="47" t="s">
        <v>140</v>
      </c>
    </row>
    <row r="152" spans="1:15" x14ac:dyDescent="0.25">
      <c r="A152" s="12" t="s">
        <v>34</v>
      </c>
      <c r="C152" s="4" t="s">
        <v>152</v>
      </c>
      <c r="E152" s="46">
        <v>0</v>
      </c>
      <c r="F152" s="45">
        <v>0</v>
      </c>
      <c r="G152" s="44">
        <v>0</v>
      </c>
      <c r="H152" s="43"/>
      <c r="I152" s="42">
        <v>69.55</v>
      </c>
      <c r="J152" s="41">
        <v>-69.55</v>
      </c>
      <c r="K152" s="40"/>
      <c r="L152" s="42">
        <v>0</v>
      </c>
      <c r="M152" s="41">
        <v>0</v>
      </c>
      <c r="N152" s="47" t="s">
        <v>70</v>
      </c>
      <c r="O152" s="47" t="s">
        <v>151</v>
      </c>
    </row>
    <row r="153" spans="1:15" x14ac:dyDescent="0.25">
      <c r="A153" s="12" t="s">
        <v>34</v>
      </c>
      <c r="C153" s="4" t="s">
        <v>128</v>
      </c>
      <c r="E153" s="46">
        <v>46119.72</v>
      </c>
      <c r="F153" s="45">
        <v>0</v>
      </c>
      <c r="G153" s="44">
        <v>46119.72</v>
      </c>
      <c r="H153" s="43"/>
      <c r="I153" s="42">
        <v>63798.35</v>
      </c>
      <c r="J153" s="41">
        <v>-17678.63</v>
      </c>
      <c r="K153" s="40"/>
      <c r="L153" s="42">
        <v>0</v>
      </c>
      <c r="M153" s="41">
        <v>0</v>
      </c>
      <c r="N153" s="47" t="s">
        <v>70</v>
      </c>
      <c r="O153" s="47" t="s">
        <v>127</v>
      </c>
    </row>
    <row r="154" spans="1:15" x14ac:dyDescent="0.25">
      <c r="A154" s="12" t="s">
        <v>34</v>
      </c>
      <c r="C154" s="4" t="s">
        <v>123</v>
      </c>
      <c r="E154" s="46">
        <v>12337.68</v>
      </c>
      <c r="F154" s="45">
        <v>12570</v>
      </c>
      <c r="G154" s="44">
        <v>-232.32</v>
      </c>
      <c r="H154" s="43"/>
      <c r="I154" s="42">
        <v>4906.75</v>
      </c>
      <c r="J154" s="41">
        <v>7430.93</v>
      </c>
      <c r="K154" s="40"/>
      <c r="L154" s="42">
        <v>12570</v>
      </c>
      <c r="M154" s="41">
        <v>12570</v>
      </c>
      <c r="N154" s="47" t="s">
        <v>70</v>
      </c>
      <c r="O154" s="47" t="s">
        <v>122</v>
      </c>
    </row>
    <row r="155" spans="1:15" x14ac:dyDescent="0.25">
      <c r="A155" s="12" t="s">
        <v>34</v>
      </c>
      <c r="C155" s="4" t="s">
        <v>139</v>
      </c>
      <c r="E155" s="46">
        <v>0</v>
      </c>
      <c r="F155" s="45">
        <v>63420</v>
      </c>
      <c r="G155" s="44">
        <v>-63420</v>
      </c>
      <c r="H155" s="43"/>
      <c r="I155" s="42">
        <v>0</v>
      </c>
      <c r="J155" s="41">
        <v>0</v>
      </c>
      <c r="K155" s="40"/>
      <c r="L155" s="42">
        <v>63420</v>
      </c>
      <c r="M155" s="41">
        <v>63420</v>
      </c>
      <c r="N155" s="47" t="s">
        <v>70</v>
      </c>
      <c r="O155" s="47" t="s">
        <v>138</v>
      </c>
    </row>
    <row r="156" spans="1:15" x14ac:dyDescent="0.25">
      <c r="A156" s="12" t="s">
        <v>34</v>
      </c>
      <c r="C156" s="4" t="s">
        <v>294</v>
      </c>
      <c r="E156" s="46">
        <v>10250.6</v>
      </c>
      <c r="F156" s="45">
        <v>0</v>
      </c>
      <c r="G156" s="44">
        <v>10250.6</v>
      </c>
      <c r="H156" s="43"/>
      <c r="I156" s="42">
        <v>0</v>
      </c>
      <c r="J156" s="41">
        <v>10250.6</v>
      </c>
      <c r="K156" s="40"/>
      <c r="L156" s="42">
        <v>0</v>
      </c>
      <c r="M156" s="41">
        <v>0</v>
      </c>
      <c r="N156" s="47" t="s">
        <v>70</v>
      </c>
      <c r="O156" s="47" t="s">
        <v>295</v>
      </c>
    </row>
    <row r="157" spans="1:15" hidden="1" x14ac:dyDescent="0.25">
      <c r="A157" s="12" t="s">
        <v>30</v>
      </c>
      <c r="E157" s="46"/>
      <c r="F157" s="45"/>
      <c r="G157" s="44"/>
      <c r="H157" s="43"/>
      <c r="I157" s="42"/>
      <c r="J157" s="41"/>
      <c r="K157" s="40"/>
      <c r="L157" s="42"/>
      <c r="M157" s="41"/>
      <c r="N157" s="38"/>
      <c r="O157" s="38"/>
    </row>
    <row r="158" spans="1:15" ht="15.75" thickBot="1" x14ac:dyDescent="0.3">
      <c r="A158" s="12" t="s">
        <v>29</v>
      </c>
      <c r="B158" s="6"/>
      <c r="C158" s="6"/>
      <c r="D158" s="6"/>
      <c r="E158" s="37">
        <f>SUBTOTAL(9,E143:E157)</f>
        <v>358104.48999999993</v>
      </c>
      <c r="F158" s="32">
        <f>SUBTOTAL(9,F143:F157)</f>
        <v>324270.02</v>
      </c>
      <c r="G158" s="36">
        <f>SUBTOTAL(9,G143:G157)</f>
        <v>33834.469999999994</v>
      </c>
      <c r="H158" s="22"/>
      <c r="I158" s="35">
        <f>SUBTOTAL(9,I143:I157)</f>
        <v>361245.07</v>
      </c>
      <c r="J158" s="34">
        <f>SUBTOTAL(9,J143:J157)</f>
        <v>-3140.58</v>
      </c>
      <c r="K158" s="19"/>
      <c r="L158" s="35">
        <f>SUBTOTAL(9,L143:L157)</f>
        <v>324270.02</v>
      </c>
      <c r="M158" s="34">
        <f>SUBTOTAL(9,M143:M157)</f>
        <v>324270</v>
      </c>
      <c r="N158" s="32">
        <f>SUBTOTAL(9,N143:N157)</f>
        <v>0</v>
      </c>
      <c r="O158" s="32">
        <f>SUBTOTAL(9,O143:O157)</f>
        <v>0</v>
      </c>
    </row>
    <row r="159" spans="1:15" ht="15.75" thickTop="1" x14ac:dyDescent="0.25">
      <c r="A159" s="12" t="s">
        <v>37</v>
      </c>
      <c r="B159" s="6" t="s">
        <v>69</v>
      </c>
      <c r="E159" s="51"/>
      <c r="F159" s="50"/>
      <c r="G159" s="49"/>
      <c r="H159" s="48"/>
      <c r="I159" s="27"/>
      <c r="J159" s="26"/>
      <c r="K159" s="13"/>
      <c r="L159" s="27"/>
      <c r="M159" s="26"/>
    </row>
    <row r="160" spans="1:15" x14ac:dyDescent="0.25">
      <c r="A160" s="12" t="s">
        <v>35</v>
      </c>
      <c r="E160" s="51"/>
      <c r="F160" s="50"/>
      <c r="G160" s="49"/>
      <c r="H160" s="48"/>
      <c r="I160" s="27"/>
      <c r="J160" s="26"/>
      <c r="K160" s="13"/>
      <c r="L160" s="27"/>
      <c r="M160" s="26"/>
    </row>
    <row r="161" spans="1:15" x14ac:dyDescent="0.25">
      <c r="A161" s="12" t="s">
        <v>34</v>
      </c>
      <c r="C161" s="4" t="s">
        <v>150</v>
      </c>
      <c r="E161" s="46">
        <v>0</v>
      </c>
      <c r="F161" s="45">
        <v>0</v>
      </c>
      <c r="G161" s="44">
        <v>0</v>
      </c>
      <c r="H161" s="43"/>
      <c r="I161" s="42">
        <v>0</v>
      </c>
      <c r="J161" s="41">
        <v>0</v>
      </c>
      <c r="K161" s="40"/>
      <c r="L161" s="42">
        <v>0</v>
      </c>
      <c r="M161" s="41">
        <v>0</v>
      </c>
      <c r="N161" s="47" t="s">
        <v>68</v>
      </c>
      <c r="O161" s="47" t="s">
        <v>149</v>
      </c>
    </row>
    <row r="162" spans="1:15" x14ac:dyDescent="0.25">
      <c r="A162" s="12" t="s">
        <v>34</v>
      </c>
      <c r="C162" s="4" t="s">
        <v>148</v>
      </c>
      <c r="E162" s="46">
        <v>0</v>
      </c>
      <c r="F162" s="45">
        <v>6000</v>
      </c>
      <c r="G162" s="44">
        <v>-6000</v>
      </c>
      <c r="H162" s="43"/>
      <c r="I162" s="42">
        <v>0</v>
      </c>
      <c r="J162" s="41">
        <v>0</v>
      </c>
      <c r="K162" s="40"/>
      <c r="L162" s="42">
        <v>6000</v>
      </c>
      <c r="M162" s="41">
        <v>6000</v>
      </c>
      <c r="N162" s="47" t="s">
        <v>68</v>
      </c>
      <c r="O162" s="47" t="s">
        <v>147</v>
      </c>
    </row>
    <row r="163" spans="1:15" x14ac:dyDescent="0.25">
      <c r="A163" s="12" t="s">
        <v>34</v>
      </c>
      <c r="C163" s="4" t="s">
        <v>125</v>
      </c>
      <c r="E163" s="46">
        <v>1062</v>
      </c>
      <c r="F163" s="45">
        <v>0</v>
      </c>
      <c r="G163" s="44">
        <v>1062</v>
      </c>
      <c r="H163" s="43"/>
      <c r="I163" s="42">
        <v>500.5</v>
      </c>
      <c r="J163" s="41">
        <v>561.5</v>
      </c>
      <c r="K163" s="40"/>
      <c r="L163" s="42">
        <v>0</v>
      </c>
      <c r="M163" s="41">
        <v>0</v>
      </c>
      <c r="N163" s="47" t="s">
        <v>68</v>
      </c>
      <c r="O163" s="47" t="s">
        <v>124</v>
      </c>
    </row>
    <row r="164" spans="1:15" x14ac:dyDescent="0.25">
      <c r="A164" s="12" t="s">
        <v>34</v>
      </c>
      <c r="C164" s="4" t="s">
        <v>146</v>
      </c>
      <c r="E164" s="46">
        <v>5266.81</v>
      </c>
      <c r="F164" s="45">
        <v>0</v>
      </c>
      <c r="G164" s="44">
        <v>5266.81</v>
      </c>
      <c r="H164" s="43"/>
      <c r="I164" s="42">
        <v>108.77</v>
      </c>
      <c r="J164" s="41">
        <v>5158.04</v>
      </c>
      <c r="K164" s="40"/>
      <c r="L164" s="42">
        <v>0</v>
      </c>
      <c r="M164" s="41">
        <v>0</v>
      </c>
      <c r="N164" s="47" t="s">
        <v>68</v>
      </c>
      <c r="O164" s="47" t="s">
        <v>145</v>
      </c>
    </row>
    <row r="165" spans="1:15" x14ac:dyDescent="0.25">
      <c r="A165" s="12" t="s">
        <v>34</v>
      </c>
      <c r="C165" s="4" t="s">
        <v>134</v>
      </c>
      <c r="E165" s="46">
        <v>24572.51</v>
      </c>
      <c r="F165" s="45">
        <v>26420.04</v>
      </c>
      <c r="G165" s="44">
        <v>-1847.53</v>
      </c>
      <c r="H165" s="43"/>
      <c r="I165" s="42">
        <v>26054.71</v>
      </c>
      <c r="J165" s="41">
        <v>-1482.2</v>
      </c>
      <c r="K165" s="40"/>
      <c r="L165" s="42">
        <v>26420.04</v>
      </c>
      <c r="M165" s="41">
        <v>26420</v>
      </c>
      <c r="N165" s="47" t="s">
        <v>68</v>
      </c>
      <c r="O165" s="47" t="s">
        <v>133</v>
      </c>
    </row>
    <row r="166" spans="1:15" x14ac:dyDescent="0.25">
      <c r="A166" s="12" t="s">
        <v>34</v>
      </c>
      <c r="C166" s="4" t="s">
        <v>169</v>
      </c>
      <c r="E166" s="46">
        <v>-3220.48</v>
      </c>
      <c r="F166" s="45">
        <v>0</v>
      </c>
      <c r="G166" s="44">
        <v>-3220.48</v>
      </c>
      <c r="H166" s="43"/>
      <c r="I166" s="42">
        <v>0</v>
      </c>
      <c r="J166" s="41">
        <v>-3220.48</v>
      </c>
      <c r="K166" s="40"/>
      <c r="L166" s="42">
        <v>0</v>
      </c>
      <c r="M166" s="41">
        <v>0</v>
      </c>
      <c r="N166" s="47" t="s">
        <v>68</v>
      </c>
      <c r="O166" s="47" t="s">
        <v>132</v>
      </c>
    </row>
    <row r="167" spans="1:15" x14ac:dyDescent="0.25">
      <c r="A167" s="12" t="s">
        <v>34</v>
      </c>
      <c r="C167" s="4" t="s">
        <v>144</v>
      </c>
      <c r="E167" s="46">
        <v>0</v>
      </c>
      <c r="F167" s="45">
        <v>0</v>
      </c>
      <c r="G167" s="44">
        <v>0</v>
      </c>
      <c r="H167" s="43"/>
      <c r="I167" s="42">
        <v>19500</v>
      </c>
      <c r="J167" s="41">
        <v>-19500</v>
      </c>
      <c r="K167" s="40"/>
      <c r="L167" s="42">
        <v>0</v>
      </c>
      <c r="M167" s="41">
        <v>0</v>
      </c>
      <c r="N167" s="47" t="s">
        <v>68</v>
      </c>
      <c r="O167" s="47" t="s">
        <v>143</v>
      </c>
    </row>
    <row r="168" spans="1:15" x14ac:dyDescent="0.25">
      <c r="A168" s="12" t="s">
        <v>34</v>
      </c>
      <c r="C168" s="4" t="s">
        <v>130</v>
      </c>
      <c r="E168" s="46">
        <v>89726</v>
      </c>
      <c r="F168" s="45">
        <v>90440</v>
      </c>
      <c r="G168" s="44">
        <v>-714</v>
      </c>
      <c r="H168" s="43"/>
      <c r="I168" s="42">
        <v>82983.94</v>
      </c>
      <c r="J168" s="41">
        <v>6742.06</v>
      </c>
      <c r="K168" s="40"/>
      <c r="L168" s="42">
        <v>90440</v>
      </c>
      <c r="M168" s="41">
        <v>90440</v>
      </c>
      <c r="N168" s="47" t="s">
        <v>68</v>
      </c>
      <c r="O168" s="47" t="s">
        <v>129</v>
      </c>
    </row>
    <row r="169" spans="1:15" x14ac:dyDescent="0.25">
      <c r="A169" s="12" t="s">
        <v>34</v>
      </c>
      <c r="C169" s="4" t="s">
        <v>142</v>
      </c>
      <c r="E169" s="46">
        <v>7944.34</v>
      </c>
      <c r="F169" s="45">
        <v>8760</v>
      </c>
      <c r="G169" s="44">
        <v>-815.66</v>
      </c>
      <c r="H169" s="43"/>
      <c r="I169" s="42">
        <v>9597.41</v>
      </c>
      <c r="J169" s="41">
        <v>-1653.07</v>
      </c>
      <c r="K169" s="40"/>
      <c r="L169" s="42">
        <v>8760</v>
      </c>
      <c r="M169" s="41">
        <v>8760</v>
      </c>
      <c r="N169" s="47" t="s">
        <v>68</v>
      </c>
      <c r="O169" s="47" t="s">
        <v>141</v>
      </c>
    </row>
    <row r="170" spans="1:15" x14ac:dyDescent="0.25">
      <c r="A170" s="12" t="s">
        <v>34</v>
      </c>
      <c r="C170" s="4" t="s">
        <v>128</v>
      </c>
      <c r="E170" s="46">
        <v>49250.49</v>
      </c>
      <c r="F170" s="45">
        <v>0</v>
      </c>
      <c r="G170" s="44">
        <v>49250.49</v>
      </c>
      <c r="H170" s="43"/>
      <c r="I170" s="42">
        <v>19401.89</v>
      </c>
      <c r="J170" s="41">
        <v>29848.6</v>
      </c>
      <c r="K170" s="40"/>
      <c r="L170" s="42">
        <v>0</v>
      </c>
      <c r="M170" s="41">
        <v>0</v>
      </c>
      <c r="N170" s="47" t="s">
        <v>68</v>
      </c>
      <c r="O170" s="47" t="s">
        <v>127</v>
      </c>
    </row>
    <row r="171" spans="1:15" x14ac:dyDescent="0.25">
      <c r="A171" s="12" t="s">
        <v>34</v>
      </c>
      <c r="C171" s="4" t="s">
        <v>123</v>
      </c>
      <c r="E171" s="46">
        <v>3806.12</v>
      </c>
      <c r="F171" s="45">
        <v>7520.04</v>
      </c>
      <c r="G171" s="44">
        <v>-3713.92</v>
      </c>
      <c r="H171" s="43"/>
      <c r="I171" s="42">
        <v>1216</v>
      </c>
      <c r="J171" s="41">
        <v>2590.12</v>
      </c>
      <c r="K171" s="40"/>
      <c r="L171" s="42">
        <v>7520.04</v>
      </c>
      <c r="M171" s="41">
        <v>7520</v>
      </c>
      <c r="N171" s="47" t="s">
        <v>68</v>
      </c>
      <c r="O171" s="47" t="s">
        <v>122</v>
      </c>
    </row>
    <row r="172" spans="1:15" x14ac:dyDescent="0.25">
      <c r="A172" s="12" t="s">
        <v>34</v>
      </c>
      <c r="C172" s="4" t="s">
        <v>139</v>
      </c>
      <c r="E172" s="46">
        <v>0</v>
      </c>
      <c r="F172" s="45">
        <v>32210.04</v>
      </c>
      <c r="G172" s="44">
        <v>-32210.04</v>
      </c>
      <c r="H172" s="43"/>
      <c r="I172" s="42">
        <v>0</v>
      </c>
      <c r="J172" s="41">
        <v>0</v>
      </c>
      <c r="K172" s="40"/>
      <c r="L172" s="42">
        <v>32210.04</v>
      </c>
      <c r="M172" s="41">
        <v>32210</v>
      </c>
      <c r="N172" s="47" t="s">
        <v>68</v>
      </c>
      <c r="O172" s="47" t="s">
        <v>138</v>
      </c>
    </row>
    <row r="173" spans="1:15" hidden="1" x14ac:dyDescent="0.25">
      <c r="A173" s="12" t="s">
        <v>30</v>
      </c>
      <c r="E173" s="46"/>
      <c r="F173" s="45"/>
      <c r="G173" s="44"/>
      <c r="H173" s="43"/>
      <c r="I173" s="42"/>
      <c r="J173" s="41"/>
      <c r="K173" s="40"/>
      <c r="L173" s="42"/>
      <c r="M173" s="41"/>
      <c r="N173" s="38"/>
      <c r="O173" s="38"/>
    </row>
    <row r="174" spans="1:15" ht="15.75" thickBot="1" x14ac:dyDescent="0.3">
      <c r="A174" s="12" t="s">
        <v>29</v>
      </c>
      <c r="B174" s="6"/>
      <c r="C174" s="6"/>
      <c r="D174" s="6"/>
      <c r="E174" s="37">
        <f>SUBTOTAL(9,E161:E173)</f>
        <v>178407.78999999998</v>
      </c>
      <c r="F174" s="32">
        <f>SUBTOTAL(9,F161:F173)</f>
        <v>171350.12000000002</v>
      </c>
      <c r="G174" s="36">
        <f>SUBTOTAL(9,G161:G173)</f>
        <v>7057.6699999999983</v>
      </c>
      <c r="H174" s="22"/>
      <c r="I174" s="35">
        <f>SUBTOTAL(9,I161:I173)</f>
        <v>159363.21999999997</v>
      </c>
      <c r="J174" s="34">
        <f>SUBTOTAL(9,J161:J173)</f>
        <v>19044.57</v>
      </c>
      <c r="K174" s="19"/>
      <c r="L174" s="35">
        <f>SUBTOTAL(9,L161:L173)</f>
        <v>171350.12000000002</v>
      </c>
      <c r="M174" s="34">
        <f>SUBTOTAL(9,M161:M173)</f>
        <v>171350</v>
      </c>
      <c r="N174" s="32">
        <f>SUBTOTAL(9,N161:N173)</f>
        <v>0</v>
      </c>
      <c r="O174" s="32">
        <f>SUBTOTAL(9,O161:O173)</f>
        <v>0</v>
      </c>
    </row>
    <row r="175" spans="1:15" ht="15.75" thickTop="1" x14ac:dyDescent="0.25">
      <c r="A175" s="12" t="s">
        <v>37</v>
      </c>
      <c r="B175" s="6" t="s">
        <v>67</v>
      </c>
      <c r="E175" s="51"/>
      <c r="F175" s="50"/>
      <c r="G175" s="49"/>
      <c r="H175" s="48"/>
      <c r="I175" s="27"/>
      <c r="J175" s="26"/>
      <c r="K175" s="13"/>
      <c r="L175" s="27"/>
      <c r="M175" s="26"/>
    </row>
    <row r="176" spans="1:15" x14ac:dyDescent="0.25">
      <c r="A176" s="12" t="s">
        <v>35</v>
      </c>
      <c r="E176" s="51"/>
      <c r="F176" s="50"/>
      <c r="G176" s="49"/>
      <c r="H176" s="48"/>
      <c r="I176" s="27"/>
      <c r="J176" s="26"/>
      <c r="K176" s="13"/>
      <c r="L176" s="27"/>
      <c r="M176" s="26"/>
    </row>
    <row r="177" spans="1:15" x14ac:dyDescent="0.25">
      <c r="A177" s="12" t="s">
        <v>34</v>
      </c>
      <c r="C177" s="4" t="s">
        <v>136</v>
      </c>
      <c r="E177" s="46">
        <v>0</v>
      </c>
      <c r="F177" s="45">
        <v>500.04</v>
      </c>
      <c r="G177" s="44">
        <v>-500.04</v>
      </c>
      <c r="H177" s="43"/>
      <c r="I177" s="42">
        <v>0</v>
      </c>
      <c r="J177" s="41">
        <v>0</v>
      </c>
      <c r="K177" s="40"/>
      <c r="L177" s="42">
        <v>500.04</v>
      </c>
      <c r="M177" s="41">
        <v>500</v>
      </c>
      <c r="N177" s="47" t="s">
        <v>66</v>
      </c>
      <c r="O177" s="47" t="s">
        <v>135</v>
      </c>
    </row>
    <row r="178" spans="1:15" x14ac:dyDescent="0.25">
      <c r="A178" s="12" t="s">
        <v>34</v>
      </c>
      <c r="C178" s="4" t="s">
        <v>170</v>
      </c>
      <c r="E178" s="46">
        <v>0</v>
      </c>
      <c r="F178" s="45">
        <v>0</v>
      </c>
      <c r="G178" s="44">
        <v>0</v>
      </c>
      <c r="H178" s="43"/>
      <c r="I178" s="42">
        <v>24.14</v>
      </c>
      <c r="J178" s="41">
        <v>-24.14</v>
      </c>
      <c r="K178" s="40"/>
      <c r="L178" s="42">
        <v>0</v>
      </c>
      <c r="M178" s="41">
        <v>0</v>
      </c>
      <c r="N178" s="47" t="s">
        <v>66</v>
      </c>
      <c r="O178" s="47" t="s">
        <v>126</v>
      </c>
    </row>
    <row r="179" spans="1:15" x14ac:dyDescent="0.25">
      <c r="A179" s="12" t="s">
        <v>34</v>
      </c>
      <c r="C179" s="4" t="s">
        <v>125</v>
      </c>
      <c r="E179" s="46">
        <v>1170.0999999999999</v>
      </c>
      <c r="F179" s="45">
        <v>0</v>
      </c>
      <c r="G179" s="44">
        <v>1170.0999999999999</v>
      </c>
      <c r="H179" s="43"/>
      <c r="I179" s="42">
        <v>116</v>
      </c>
      <c r="J179" s="41">
        <v>1054.0999999999999</v>
      </c>
      <c r="K179" s="40"/>
      <c r="L179" s="42">
        <v>0</v>
      </c>
      <c r="M179" s="41">
        <v>0</v>
      </c>
      <c r="N179" s="47" t="s">
        <v>66</v>
      </c>
      <c r="O179" s="47" t="s">
        <v>124</v>
      </c>
    </row>
    <row r="180" spans="1:15" x14ac:dyDescent="0.25">
      <c r="A180" s="12" t="s">
        <v>34</v>
      </c>
      <c r="C180" s="4" t="s">
        <v>134</v>
      </c>
      <c r="E180" s="46">
        <v>4384.4799999999996</v>
      </c>
      <c r="F180" s="45">
        <v>4000</v>
      </c>
      <c r="G180" s="44">
        <v>384.48</v>
      </c>
      <c r="H180" s="43"/>
      <c r="I180" s="42">
        <v>13929.67</v>
      </c>
      <c r="J180" s="41">
        <v>-9545.19</v>
      </c>
      <c r="K180" s="40"/>
      <c r="L180" s="42">
        <v>4000</v>
      </c>
      <c r="M180" s="41">
        <v>4000</v>
      </c>
      <c r="N180" s="47" t="s">
        <v>66</v>
      </c>
      <c r="O180" s="47" t="s">
        <v>133</v>
      </c>
    </row>
    <row r="181" spans="1:15" x14ac:dyDescent="0.25">
      <c r="A181" s="12" t="s">
        <v>34</v>
      </c>
      <c r="C181" s="4" t="s">
        <v>130</v>
      </c>
      <c r="E181" s="46">
        <v>18246.400000000001</v>
      </c>
      <c r="F181" s="45">
        <v>20000</v>
      </c>
      <c r="G181" s="44">
        <v>-1753.6</v>
      </c>
      <c r="H181" s="43"/>
      <c r="I181" s="42">
        <v>58660.99</v>
      </c>
      <c r="J181" s="41">
        <v>-40414.589999999997</v>
      </c>
      <c r="K181" s="40"/>
      <c r="L181" s="42">
        <v>20000</v>
      </c>
      <c r="M181" s="41">
        <v>20000</v>
      </c>
      <c r="N181" s="47" t="s">
        <v>66</v>
      </c>
      <c r="O181" s="47" t="s">
        <v>129</v>
      </c>
    </row>
    <row r="182" spans="1:15" x14ac:dyDescent="0.25">
      <c r="A182" s="12" t="s">
        <v>34</v>
      </c>
      <c r="C182" s="4" t="s">
        <v>142</v>
      </c>
      <c r="E182" s="46">
        <v>1334.68</v>
      </c>
      <c r="F182" s="45">
        <v>2499.96</v>
      </c>
      <c r="G182" s="44">
        <v>-1165.28</v>
      </c>
      <c r="H182" s="43"/>
      <c r="I182" s="42">
        <v>9825.9699999999993</v>
      </c>
      <c r="J182" s="41">
        <v>-8491.2900000000009</v>
      </c>
      <c r="K182" s="40"/>
      <c r="L182" s="42">
        <v>2499.96</v>
      </c>
      <c r="M182" s="41">
        <v>2500</v>
      </c>
      <c r="N182" s="47" t="s">
        <v>66</v>
      </c>
      <c r="O182" s="47" t="s">
        <v>141</v>
      </c>
    </row>
    <row r="183" spans="1:15" x14ac:dyDescent="0.25">
      <c r="A183" s="12" t="s">
        <v>34</v>
      </c>
      <c r="C183" s="4" t="s">
        <v>293</v>
      </c>
      <c r="E183" s="46">
        <v>0</v>
      </c>
      <c r="F183" s="45">
        <v>0</v>
      </c>
      <c r="G183" s="44">
        <v>0</v>
      </c>
      <c r="H183" s="43"/>
      <c r="I183" s="42">
        <v>625</v>
      </c>
      <c r="J183" s="41">
        <v>-625</v>
      </c>
      <c r="K183" s="40"/>
      <c r="L183" s="42">
        <v>0</v>
      </c>
      <c r="M183" s="41">
        <v>0</v>
      </c>
      <c r="N183" s="47" t="s">
        <v>66</v>
      </c>
      <c r="O183" s="47" t="s">
        <v>140</v>
      </c>
    </row>
    <row r="184" spans="1:15" x14ac:dyDescent="0.25">
      <c r="A184" s="12" t="s">
        <v>34</v>
      </c>
      <c r="C184" s="4" t="s">
        <v>128</v>
      </c>
      <c r="E184" s="46">
        <v>15939.67</v>
      </c>
      <c r="F184" s="45">
        <v>0</v>
      </c>
      <c r="G184" s="44">
        <v>15939.67</v>
      </c>
      <c r="H184" s="43"/>
      <c r="I184" s="42">
        <v>-5010.6400000000003</v>
      </c>
      <c r="J184" s="41">
        <v>20950.310000000001</v>
      </c>
      <c r="K184" s="40"/>
      <c r="L184" s="42">
        <v>0</v>
      </c>
      <c r="M184" s="41">
        <v>0</v>
      </c>
      <c r="N184" s="47" t="s">
        <v>66</v>
      </c>
      <c r="O184" s="47" t="s">
        <v>127</v>
      </c>
    </row>
    <row r="185" spans="1:15" x14ac:dyDescent="0.25">
      <c r="A185" s="12" t="s">
        <v>34</v>
      </c>
      <c r="C185" s="4" t="s">
        <v>123</v>
      </c>
      <c r="E185" s="46">
        <v>0</v>
      </c>
      <c r="F185" s="45">
        <v>3570</v>
      </c>
      <c r="G185" s="44">
        <v>-3570</v>
      </c>
      <c r="H185" s="43"/>
      <c r="I185" s="42">
        <v>359.25</v>
      </c>
      <c r="J185" s="41">
        <v>-359.25</v>
      </c>
      <c r="K185" s="40"/>
      <c r="L185" s="42">
        <v>3570</v>
      </c>
      <c r="M185" s="41">
        <v>3570</v>
      </c>
      <c r="N185" s="47" t="s">
        <v>66</v>
      </c>
      <c r="O185" s="47" t="s">
        <v>122</v>
      </c>
    </row>
    <row r="186" spans="1:15" hidden="1" x14ac:dyDescent="0.25">
      <c r="A186" s="12" t="s">
        <v>30</v>
      </c>
      <c r="E186" s="46"/>
      <c r="F186" s="45"/>
      <c r="G186" s="44"/>
      <c r="H186" s="43"/>
      <c r="I186" s="42"/>
      <c r="J186" s="41"/>
      <c r="K186" s="40"/>
      <c r="L186" s="42"/>
      <c r="M186" s="41"/>
      <c r="N186" s="38"/>
      <c r="O186" s="38"/>
    </row>
    <row r="187" spans="1:15" ht="15.75" thickBot="1" x14ac:dyDescent="0.3">
      <c r="A187" s="12" t="s">
        <v>29</v>
      </c>
      <c r="B187" s="6"/>
      <c r="C187" s="6"/>
      <c r="D187" s="6"/>
      <c r="E187" s="37">
        <f>SUBTOTAL(9,E177:E186)</f>
        <v>41075.33</v>
      </c>
      <c r="F187" s="32">
        <f>SUBTOTAL(9,F177:F186)</f>
        <v>30570</v>
      </c>
      <c r="G187" s="36">
        <f>SUBTOTAL(9,G177:G186)</f>
        <v>10505.33</v>
      </c>
      <c r="H187" s="22"/>
      <c r="I187" s="35">
        <f>SUBTOTAL(9,I177:I186)</f>
        <v>78530.38</v>
      </c>
      <c r="J187" s="34">
        <f>SUBTOTAL(9,J177:J186)</f>
        <v>-37455.050000000003</v>
      </c>
      <c r="K187" s="19"/>
      <c r="L187" s="35">
        <f>SUBTOTAL(9,L177:L186)</f>
        <v>30570</v>
      </c>
      <c r="M187" s="34">
        <f>SUBTOTAL(9,M177:M186)</f>
        <v>30570</v>
      </c>
      <c r="N187" s="32">
        <f>SUBTOTAL(9,N177:N186)</f>
        <v>0</v>
      </c>
      <c r="O187" s="32">
        <f>SUBTOTAL(9,O177:O186)</f>
        <v>0</v>
      </c>
    </row>
    <row r="188" spans="1:15" ht="15.75" thickTop="1" x14ac:dyDescent="0.25">
      <c r="A188" s="12" t="s">
        <v>37</v>
      </c>
      <c r="B188" s="6" t="s">
        <v>65</v>
      </c>
      <c r="E188" s="51"/>
      <c r="F188" s="50"/>
      <c r="G188" s="49"/>
      <c r="H188" s="48"/>
      <c r="I188" s="27"/>
      <c r="J188" s="26"/>
      <c r="K188" s="13"/>
      <c r="L188" s="27"/>
      <c r="M188" s="26"/>
    </row>
    <row r="189" spans="1:15" x14ac:dyDescent="0.25">
      <c r="A189" s="12" t="s">
        <v>35</v>
      </c>
      <c r="E189" s="51"/>
      <c r="F189" s="50"/>
      <c r="G189" s="49"/>
      <c r="H189" s="48"/>
      <c r="I189" s="27"/>
      <c r="J189" s="26"/>
      <c r="K189" s="13"/>
      <c r="L189" s="27"/>
      <c r="M189" s="26"/>
    </row>
    <row r="190" spans="1:15" x14ac:dyDescent="0.25">
      <c r="A190" s="12" t="s">
        <v>34</v>
      </c>
      <c r="C190" s="4" t="s">
        <v>136</v>
      </c>
      <c r="E190" s="46">
        <v>384.6</v>
      </c>
      <c r="F190" s="45">
        <v>249.96</v>
      </c>
      <c r="G190" s="44">
        <v>134.63999999999999</v>
      </c>
      <c r="H190" s="43"/>
      <c r="I190" s="42">
        <v>236.56</v>
      </c>
      <c r="J190" s="41">
        <v>148.04</v>
      </c>
      <c r="K190" s="40"/>
      <c r="L190" s="42">
        <v>249.96</v>
      </c>
      <c r="M190" s="41">
        <v>250</v>
      </c>
      <c r="N190" s="47" t="s">
        <v>64</v>
      </c>
      <c r="O190" s="47" t="s">
        <v>135</v>
      </c>
    </row>
    <row r="191" spans="1:15" x14ac:dyDescent="0.25">
      <c r="A191" s="12" t="s">
        <v>34</v>
      </c>
      <c r="C191" s="4" t="s">
        <v>170</v>
      </c>
      <c r="E191" s="46">
        <v>282</v>
      </c>
      <c r="F191" s="45">
        <v>0</v>
      </c>
      <c r="G191" s="44">
        <v>282</v>
      </c>
      <c r="H191" s="43"/>
      <c r="I191" s="42">
        <v>0</v>
      </c>
      <c r="J191" s="41">
        <v>282</v>
      </c>
      <c r="K191" s="40"/>
      <c r="L191" s="42">
        <v>0</v>
      </c>
      <c r="M191" s="41">
        <v>0</v>
      </c>
      <c r="N191" s="47" t="s">
        <v>64</v>
      </c>
      <c r="O191" s="47" t="s">
        <v>126</v>
      </c>
    </row>
    <row r="192" spans="1:15" x14ac:dyDescent="0.25">
      <c r="A192" s="12" t="s">
        <v>34</v>
      </c>
      <c r="C192" s="4" t="s">
        <v>125</v>
      </c>
      <c r="E192" s="46">
        <v>19</v>
      </c>
      <c r="F192" s="45">
        <v>0</v>
      </c>
      <c r="G192" s="44">
        <v>19</v>
      </c>
      <c r="H192" s="43"/>
      <c r="I192" s="42">
        <v>0</v>
      </c>
      <c r="J192" s="41">
        <v>19</v>
      </c>
      <c r="K192" s="40"/>
      <c r="L192" s="42">
        <v>0</v>
      </c>
      <c r="M192" s="41">
        <v>0</v>
      </c>
      <c r="N192" s="47" t="s">
        <v>64</v>
      </c>
      <c r="O192" s="47" t="s">
        <v>124</v>
      </c>
    </row>
    <row r="193" spans="1:15" x14ac:dyDescent="0.25">
      <c r="A193" s="12" t="s">
        <v>34</v>
      </c>
      <c r="C193" s="4" t="s">
        <v>134</v>
      </c>
      <c r="E193" s="46">
        <v>509.21</v>
      </c>
      <c r="F193" s="45">
        <v>630.01</v>
      </c>
      <c r="G193" s="44">
        <v>-120.8</v>
      </c>
      <c r="H193" s="43"/>
      <c r="I193" s="42">
        <v>759.19</v>
      </c>
      <c r="J193" s="41">
        <v>-249.98</v>
      </c>
      <c r="K193" s="40"/>
      <c r="L193" s="42">
        <v>630.01</v>
      </c>
      <c r="M193" s="41">
        <v>630</v>
      </c>
      <c r="N193" s="47" t="s">
        <v>64</v>
      </c>
      <c r="O193" s="47" t="s">
        <v>133</v>
      </c>
    </row>
    <row r="194" spans="1:15" x14ac:dyDescent="0.25">
      <c r="A194" s="12" t="s">
        <v>34</v>
      </c>
      <c r="C194" s="4" t="s">
        <v>169</v>
      </c>
      <c r="E194" s="46">
        <v>25.96</v>
      </c>
      <c r="F194" s="45">
        <v>0</v>
      </c>
      <c r="G194" s="44">
        <v>25.96</v>
      </c>
      <c r="H194" s="43"/>
      <c r="I194" s="42">
        <v>50.68</v>
      </c>
      <c r="J194" s="41">
        <v>-24.72</v>
      </c>
      <c r="K194" s="40"/>
      <c r="L194" s="42">
        <v>0</v>
      </c>
      <c r="M194" s="41">
        <v>0</v>
      </c>
      <c r="N194" s="47" t="s">
        <v>64</v>
      </c>
      <c r="O194" s="47" t="s">
        <v>132</v>
      </c>
    </row>
    <row r="195" spans="1:15" x14ac:dyDescent="0.25">
      <c r="A195" s="12" t="s">
        <v>34</v>
      </c>
      <c r="C195" s="4" t="s">
        <v>130</v>
      </c>
      <c r="E195" s="46">
        <v>17184.82</v>
      </c>
      <c r="F195" s="45">
        <v>16730</v>
      </c>
      <c r="G195" s="44">
        <v>454.82</v>
      </c>
      <c r="H195" s="43"/>
      <c r="I195" s="42">
        <v>14382.36</v>
      </c>
      <c r="J195" s="41">
        <v>2802.46</v>
      </c>
      <c r="K195" s="40"/>
      <c r="L195" s="42">
        <v>16730</v>
      </c>
      <c r="M195" s="41">
        <v>16730</v>
      </c>
      <c r="N195" s="47" t="s">
        <v>64</v>
      </c>
      <c r="O195" s="47" t="s">
        <v>129</v>
      </c>
    </row>
    <row r="196" spans="1:15" x14ac:dyDescent="0.25">
      <c r="A196" s="12" t="s">
        <v>34</v>
      </c>
      <c r="C196" s="4" t="s">
        <v>128</v>
      </c>
      <c r="E196" s="46">
        <v>6003.28</v>
      </c>
      <c r="F196" s="45">
        <v>0</v>
      </c>
      <c r="G196" s="44">
        <v>6003.28</v>
      </c>
      <c r="H196" s="43"/>
      <c r="I196" s="42">
        <v>317.66000000000003</v>
      </c>
      <c r="J196" s="41">
        <v>5685.62</v>
      </c>
      <c r="K196" s="40"/>
      <c r="L196" s="42">
        <v>0</v>
      </c>
      <c r="M196" s="41">
        <v>0</v>
      </c>
      <c r="N196" s="47" t="s">
        <v>64</v>
      </c>
      <c r="O196" s="47" t="s">
        <v>127</v>
      </c>
    </row>
    <row r="197" spans="1:15" x14ac:dyDescent="0.25">
      <c r="A197" s="12" t="s">
        <v>34</v>
      </c>
      <c r="C197" s="4" t="s">
        <v>123</v>
      </c>
      <c r="E197" s="46">
        <v>586.5</v>
      </c>
      <c r="F197" s="45">
        <v>200.04</v>
      </c>
      <c r="G197" s="44">
        <v>386.46</v>
      </c>
      <c r="H197" s="43"/>
      <c r="I197" s="42">
        <v>135</v>
      </c>
      <c r="J197" s="41">
        <v>451.5</v>
      </c>
      <c r="K197" s="40"/>
      <c r="L197" s="42">
        <v>200.04</v>
      </c>
      <c r="M197" s="41">
        <v>200</v>
      </c>
      <c r="N197" s="47" t="s">
        <v>64</v>
      </c>
      <c r="O197" s="47" t="s">
        <v>122</v>
      </c>
    </row>
    <row r="198" spans="1:15" x14ac:dyDescent="0.25">
      <c r="A198" s="12" t="s">
        <v>34</v>
      </c>
      <c r="C198" s="4" t="s">
        <v>139</v>
      </c>
      <c r="E198" s="46">
        <v>0</v>
      </c>
      <c r="F198" s="45">
        <v>240</v>
      </c>
      <c r="G198" s="44">
        <v>-240</v>
      </c>
      <c r="H198" s="43"/>
      <c r="I198" s="42">
        <v>0</v>
      </c>
      <c r="J198" s="41">
        <v>0</v>
      </c>
      <c r="K198" s="40"/>
      <c r="L198" s="42">
        <v>240</v>
      </c>
      <c r="M198" s="41">
        <v>240</v>
      </c>
      <c r="N198" s="47" t="s">
        <v>64</v>
      </c>
      <c r="O198" s="47" t="s">
        <v>138</v>
      </c>
    </row>
    <row r="199" spans="1:15" hidden="1" x14ac:dyDescent="0.25">
      <c r="A199" s="12" t="s">
        <v>30</v>
      </c>
      <c r="E199" s="46"/>
      <c r="F199" s="45"/>
      <c r="G199" s="44"/>
      <c r="H199" s="43"/>
      <c r="I199" s="42"/>
      <c r="J199" s="41"/>
      <c r="K199" s="40"/>
      <c r="L199" s="42"/>
      <c r="M199" s="41"/>
      <c r="N199" s="38"/>
      <c r="O199" s="38"/>
    </row>
    <row r="200" spans="1:15" ht="15.75" thickBot="1" x14ac:dyDescent="0.3">
      <c r="A200" s="12" t="s">
        <v>29</v>
      </c>
      <c r="B200" s="6"/>
      <c r="C200" s="6"/>
      <c r="D200" s="6"/>
      <c r="E200" s="37">
        <f>SUBTOTAL(9,E190:E199)</f>
        <v>24995.37</v>
      </c>
      <c r="F200" s="32">
        <f>SUBTOTAL(9,F190:F199)</f>
        <v>18050.010000000002</v>
      </c>
      <c r="G200" s="36">
        <f>SUBTOTAL(9,G190:G199)</f>
        <v>6945.36</v>
      </c>
      <c r="H200" s="22"/>
      <c r="I200" s="35">
        <f>SUBTOTAL(9,I190:I199)</f>
        <v>15881.45</v>
      </c>
      <c r="J200" s="34">
        <f>SUBTOTAL(9,J190:J199)</f>
        <v>9113.92</v>
      </c>
      <c r="K200" s="19"/>
      <c r="L200" s="35">
        <f>SUBTOTAL(9,L190:L199)</f>
        <v>18050.010000000002</v>
      </c>
      <c r="M200" s="34">
        <f>SUBTOTAL(9,M190:M199)</f>
        <v>18050</v>
      </c>
      <c r="N200" s="32">
        <f>SUBTOTAL(9,N190:N199)</f>
        <v>0</v>
      </c>
      <c r="O200" s="32">
        <f>SUBTOTAL(9,O190:O199)</f>
        <v>0</v>
      </c>
    </row>
    <row r="201" spans="1:15" ht="15.75" thickTop="1" x14ac:dyDescent="0.25">
      <c r="A201" s="12" t="s">
        <v>37</v>
      </c>
      <c r="B201" s="6" t="s">
        <v>63</v>
      </c>
      <c r="E201" s="51"/>
      <c r="F201" s="50"/>
      <c r="G201" s="49"/>
      <c r="H201" s="48"/>
      <c r="I201" s="27"/>
      <c r="J201" s="26"/>
      <c r="K201" s="13"/>
      <c r="L201" s="27"/>
      <c r="M201" s="26"/>
    </row>
    <row r="202" spans="1:15" x14ac:dyDescent="0.25">
      <c r="A202" s="12" t="s">
        <v>35</v>
      </c>
      <c r="E202" s="51"/>
      <c r="F202" s="50"/>
      <c r="G202" s="49"/>
      <c r="H202" s="48"/>
      <c r="I202" s="27"/>
      <c r="J202" s="26"/>
      <c r="K202" s="13"/>
      <c r="L202" s="27"/>
      <c r="M202" s="26"/>
    </row>
    <row r="203" spans="1:15" x14ac:dyDescent="0.25">
      <c r="A203" s="12" t="s">
        <v>34</v>
      </c>
      <c r="C203" s="4" t="s">
        <v>136</v>
      </c>
      <c r="E203" s="46">
        <v>200.24</v>
      </c>
      <c r="F203" s="45">
        <v>69.959999999999994</v>
      </c>
      <c r="G203" s="44">
        <v>130.28</v>
      </c>
      <c r="H203" s="43"/>
      <c r="I203" s="42">
        <v>154.30000000000001</v>
      </c>
      <c r="J203" s="41">
        <v>45.94</v>
      </c>
      <c r="K203" s="40"/>
      <c r="L203" s="42">
        <v>69.959999999999994</v>
      </c>
      <c r="M203" s="41">
        <v>70</v>
      </c>
      <c r="N203" s="47" t="s">
        <v>62</v>
      </c>
      <c r="O203" s="47" t="s">
        <v>135</v>
      </c>
    </row>
    <row r="204" spans="1:15" x14ac:dyDescent="0.25">
      <c r="A204" s="12" t="s">
        <v>34</v>
      </c>
      <c r="C204" s="4" t="s">
        <v>125</v>
      </c>
      <c r="E204" s="46">
        <v>0</v>
      </c>
      <c r="F204" s="45">
        <v>0</v>
      </c>
      <c r="G204" s="44">
        <v>0</v>
      </c>
      <c r="H204" s="43"/>
      <c r="I204" s="42">
        <v>38</v>
      </c>
      <c r="J204" s="41">
        <v>-38</v>
      </c>
      <c r="K204" s="40"/>
      <c r="L204" s="42">
        <v>0</v>
      </c>
      <c r="M204" s="41">
        <v>0</v>
      </c>
      <c r="N204" s="47" t="s">
        <v>62</v>
      </c>
      <c r="O204" s="47" t="s">
        <v>124</v>
      </c>
    </row>
    <row r="205" spans="1:15" x14ac:dyDescent="0.25">
      <c r="A205" s="12" t="s">
        <v>34</v>
      </c>
      <c r="C205" s="4" t="s">
        <v>134</v>
      </c>
      <c r="E205" s="46">
        <v>396.3</v>
      </c>
      <c r="F205" s="45">
        <v>579.96</v>
      </c>
      <c r="G205" s="44">
        <v>-183.66</v>
      </c>
      <c r="H205" s="43"/>
      <c r="I205" s="42">
        <v>718.09</v>
      </c>
      <c r="J205" s="41">
        <v>-321.79000000000002</v>
      </c>
      <c r="K205" s="40"/>
      <c r="L205" s="42">
        <v>579.96</v>
      </c>
      <c r="M205" s="41">
        <v>580</v>
      </c>
      <c r="N205" s="47" t="s">
        <v>62</v>
      </c>
      <c r="O205" s="47" t="s">
        <v>133</v>
      </c>
    </row>
    <row r="206" spans="1:15" x14ac:dyDescent="0.25">
      <c r="A206" s="12" t="s">
        <v>34</v>
      </c>
      <c r="C206" s="4" t="s">
        <v>169</v>
      </c>
      <c r="E206" s="46">
        <v>25.96</v>
      </c>
      <c r="F206" s="45">
        <v>0</v>
      </c>
      <c r="G206" s="44">
        <v>25.96</v>
      </c>
      <c r="H206" s="43"/>
      <c r="I206" s="42">
        <v>50.68</v>
      </c>
      <c r="J206" s="41">
        <v>-24.72</v>
      </c>
      <c r="K206" s="40"/>
      <c r="L206" s="42">
        <v>0</v>
      </c>
      <c r="M206" s="41">
        <v>0</v>
      </c>
      <c r="N206" s="47" t="s">
        <v>62</v>
      </c>
      <c r="O206" s="47" t="s">
        <v>132</v>
      </c>
    </row>
    <row r="207" spans="1:15" x14ac:dyDescent="0.25">
      <c r="A207" s="12" t="s">
        <v>34</v>
      </c>
      <c r="C207" s="4" t="s">
        <v>130</v>
      </c>
      <c r="E207" s="46">
        <v>4362.09</v>
      </c>
      <c r="F207" s="45">
        <v>4240</v>
      </c>
      <c r="G207" s="44">
        <v>122.09</v>
      </c>
      <c r="H207" s="43"/>
      <c r="I207" s="42">
        <v>3939.57</v>
      </c>
      <c r="J207" s="41">
        <v>422.52</v>
      </c>
      <c r="K207" s="40"/>
      <c r="L207" s="42">
        <v>4240</v>
      </c>
      <c r="M207" s="41">
        <v>4240</v>
      </c>
      <c r="N207" s="47" t="s">
        <v>62</v>
      </c>
      <c r="O207" s="47" t="s">
        <v>129</v>
      </c>
    </row>
    <row r="208" spans="1:15" x14ac:dyDescent="0.25">
      <c r="A208" s="12" t="s">
        <v>34</v>
      </c>
      <c r="C208" s="4" t="s">
        <v>128</v>
      </c>
      <c r="E208" s="46">
        <v>798.16</v>
      </c>
      <c r="F208" s="45">
        <v>0</v>
      </c>
      <c r="G208" s="44">
        <v>798.16</v>
      </c>
      <c r="H208" s="43"/>
      <c r="I208" s="42">
        <v>0</v>
      </c>
      <c r="J208" s="41">
        <v>798.16</v>
      </c>
      <c r="K208" s="40"/>
      <c r="L208" s="42">
        <v>0</v>
      </c>
      <c r="M208" s="41">
        <v>0</v>
      </c>
      <c r="N208" s="47" t="s">
        <v>62</v>
      </c>
      <c r="O208" s="47" t="s">
        <v>127</v>
      </c>
    </row>
    <row r="209" spans="1:15" x14ac:dyDescent="0.25">
      <c r="A209" s="12" t="s">
        <v>34</v>
      </c>
      <c r="C209" s="4" t="s">
        <v>123</v>
      </c>
      <c r="E209" s="46">
        <v>0</v>
      </c>
      <c r="F209" s="45">
        <v>150</v>
      </c>
      <c r="G209" s="44">
        <v>-150</v>
      </c>
      <c r="H209" s="43"/>
      <c r="I209" s="42">
        <v>0</v>
      </c>
      <c r="J209" s="41">
        <v>0</v>
      </c>
      <c r="K209" s="40"/>
      <c r="L209" s="42">
        <v>150</v>
      </c>
      <c r="M209" s="41">
        <v>150</v>
      </c>
      <c r="N209" s="47" t="s">
        <v>62</v>
      </c>
      <c r="O209" s="47" t="s">
        <v>122</v>
      </c>
    </row>
    <row r="210" spans="1:15" hidden="1" x14ac:dyDescent="0.25">
      <c r="A210" s="12" t="s">
        <v>30</v>
      </c>
      <c r="E210" s="46"/>
      <c r="F210" s="45"/>
      <c r="G210" s="44"/>
      <c r="H210" s="43"/>
      <c r="I210" s="42"/>
      <c r="J210" s="41"/>
      <c r="K210" s="40"/>
      <c r="L210" s="42"/>
      <c r="M210" s="41"/>
      <c r="N210" s="38"/>
      <c r="O210" s="38"/>
    </row>
    <row r="211" spans="1:15" ht="15.75" thickBot="1" x14ac:dyDescent="0.3">
      <c r="A211" s="12" t="s">
        <v>29</v>
      </c>
      <c r="B211" s="6"/>
      <c r="C211" s="6"/>
      <c r="D211" s="6"/>
      <c r="E211" s="37">
        <f>SUBTOTAL(9,E203:E210)</f>
        <v>5782.75</v>
      </c>
      <c r="F211" s="32">
        <f>SUBTOTAL(9,F203:F210)</f>
        <v>5039.92</v>
      </c>
      <c r="G211" s="36">
        <f>SUBTOTAL(9,G203:G210)</f>
        <v>742.82999999999993</v>
      </c>
      <c r="H211" s="22"/>
      <c r="I211" s="35">
        <f>SUBTOTAL(9,I203:I210)</f>
        <v>4900.6400000000003</v>
      </c>
      <c r="J211" s="34">
        <f>SUBTOTAL(9,J203:J210)</f>
        <v>882.1099999999999</v>
      </c>
      <c r="K211" s="19"/>
      <c r="L211" s="35">
        <f>SUBTOTAL(9,L203:L210)</f>
        <v>5039.92</v>
      </c>
      <c r="M211" s="34">
        <f>SUBTOTAL(9,M203:M210)</f>
        <v>5040</v>
      </c>
      <c r="N211" s="32">
        <f>SUBTOTAL(9,N203:N210)</f>
        <v>0</v>
      </c>
      <c r="O211" s="32">
        <f>SUBTOTAL(9,O203:O210)</f>
        <v>0</v>
      </c>
    </row>
    <row r="212" spans="1:15" ht="15.75" thickTop="1" x14ac:dyDescent="0.25">
      <c r="A212" s="12" t="s">
        <v>37</v>
      </c>
      <c r="B212" s="6" t="s">
        <v>61</v>
      </c>
      <c r="E212" s="51"/>
      <c r="F212" s="50"/>
      <c r="G212" s="49"/>
      <c r="H212" s="48"/>
      <c r="I212" s="27"/>
      <c r="J212" s="26"/>
      <c r="K212" s="13"/>
      <c r="L212" s="27"/>
      <c r="M212" s="26"/>
    </row>
    <row r="213" spans="1:15" x14ac:dyDescent="0.25">
      <c r="A213" s="12" t="s">
        <v>35</v>
      </c>
      <c r="E213" s="51"/>
      <c r="F213" s="50"/>
      <c r="G213" s="49"/>
      <c r="H213" s="48"/>
      <c r="I213" s="27"/>
      <c r="J213" s="26"/>
      <c r="K213" s="13"/>
      <c r="L213" s="27"/>
      <c r="M213" s="26"/>
    </row>
    <row r="214" spans="1:15" x14ac:dyDescent="0.25">
      <c r="A214" s="12" t="s">
        <v>34</v>
      </c>
      <c r="C214" s="4" t="s">
        <v>136</v>
      </c>
      <c r="E214" s="46">
        <v>2195.13</v>
      </c>
      <c r="F214" s="45">
        <v>2175</v>
      </c>
      <c r="G214" s="44">
        <v>20.13</v>
      </c>
      <c r="H214" s="43"/>
      <c r="I214" s="42">
        <v>2115.5300000000002</v>
      </c>
      <c r="J214" s="41">
        <v>79.599999999999994</v>
      </c>
      <c r="K214" s="40"/>
      <c r="L214" s="42">
        <v>2175</v>
      </c>
      <c r="M214" s="41">
        <v>2175</v>
      </c>
      <c r="N214" s="47" t="s">
        <v>60</v>
      </c>
      <c r="O214" s="47" t="s">
        <v>135</v>
      </c>
    </row>
    <row r="215" spans="1:15" x14ac:dyDescent="0.25">
      <c r="A215" s="12" t="s">
        <v>34</v>
      </c>
      <c r="C215" s="4" t="s">
        <v>170</v>
      </c>
      <c r="E215" s="46">
        <v>0</v>
      </c>
      <c r="F215" s="45">
        <v>0</v>
      </c>
      <c r="G215" s="44">
        <v>0</v>
      </c>
      <c r="H215" s="43"/>
      <c r="I215" s="42">
        <v>0</v>
      </c>
      <c r="J215" s="41">
        <v>0</v>
      </c>
      <c r="K215" s="40"/>
      <c r="L215" s="42">
        <v>0</v>
      </c>
      <c r="M215" s="41">
        <v>0</v>
      </c>
      <c r="N215" s="47" t="s">
        <v>60</v>
      </c>
      <c r="O215" s="47" t="s">
        <v>126</v>
      </c>
    </row>
    <row r="216" spans="1:15" x14ac:dyDescent="0.25">
      <c r="A216" s="12" t="s">
        <v>34</v>
      </c>
      <c r="C216" s="4" t="s">
        <v>125</v>
      </c>
      <c r="E216" s="46">
        <v>209</v>
      </c>
      <c r="F216" s="45">
        <v>0</v>
      </c>
      <c r="G216" s="44">
        <v>209</v>
      </c>
      <c r="H216" s="43"/>
      <c r="I216" s="42">
        <v>0</v>
      </c>
      <c r="J216" s="41">
        <v>209</v>
      </c>
      <c r="K216" s="40"/>
      <c r="L216" s="42">
        <v>0</v>
      </c>
      <c r="M216" s="41">
        <v>0</v>
      </c>
      <c r="N216" s="47" t="s">
        <v>60</v>
      </c>
      <c r="O216" s="47" t="s">
        <v>124</v>
      </c>
    </row>
    <row r="217" spans="1:15" x14ac:dyDescent="0.25">
      <c r="A217" s="12" t="s">
        <v>34</v>
      </c>
      <c r="C217" s="4" t="s">
        <v>134</v>
      </c>
      <c r="E217" s="46">
        <v>2977.94</v>
      </c>
      <c r="F217" s="45">
        <v>0</v>
      </c>
      <c r="G217" s="44">
        <v>2977.94</v>
      </c>
      <c r="H217" s="43"/>
      <c r="I217" s="42">
        <v>0</v>
      </c>
      <c r="J217" s="41">
        <v>2977.94</v>
      </c>
      <c r="K217" s="40"/>
      <c r="L217" s="42">
        <v>0</v>
      </c>
      <c r="M217" s="41">
        <v>0</v>
      </c>
      <c r="N217" s="47" t="s">
        <v>60</v>
      </c>
      <c r="O217" s="47" t="s">
        <v>133</v>
      </c>
    </row>
    <row r="218" spans="1:15" x14ac:dyDescent="0.25">
      <c r="A218" s="12" t="s">
        <v>34</v>
      </c>
      <c r="C218" s="4" t="s">
        <v>130</v>
      </c>
      <c r="E218" s="46">
        <v>28658.05</v>
      </c>
      <c r="F218" s="45">
        <v>31470</v>
      </c>
      <c r="G218" s="44">
        <v>-2811.95</v>
      </c>
      <c r="H218" s="43"/>
      <c r="I218" s="42">
        <v>23899.64</v>
      </c>
      <c r="J218" s="41">
        <v>4758.41</v>
      </c>
      <c r="K218" s="40"/>
      <c r="L218" s="42">
        <v>31470</v>
      </c>
      <c r="M218" s="41">
        <v>31470</v>
      </c>
      <c r="N218" s="47" t="s">
        <v>60</v>
      </c>
      <c r="O218" s="47" t="s">
        <v>129</v>
      </c>
    </row>
    <row r="219" spans="1:15" x14ac:dyDescent="0.25">
      <c r="A219" s="12" t="s">
        <v>34</v>
      </c>
      <c r="C219" s="4" t="s">
        <v>128</v>
      </c>
      <c r="E219" s="46">
        <v>2459.84</v>
      </c>
      <c r="F219" s="45">
        <v>0</v>
      </c>
      <c r="G219" s="44">
        <v>2459.84</v>
      </c>
      <c r="H219" s="43"/>
      <c r="I219" s="42">
        <v>705.67</v>
      </c>
      <c r="J219" s="41">
        <v>1754.17</v>
      </c>
      <c r="K219" s="40"/>
      <c r="L219" s="42">
        <v>0</v>
      </c>
      <c r="M219" s="41">
        <v>0</v>
      </c>
      <c r="N219" s="47" t="s">
        <v>60</v>
      </c>
      <c r="O219" s="47" t="s">
        <v>127</v>
      </c>
    </row>
    <row r="220" spans="1:15" x14ac:dyDescent="0.25">
      <c r="A220" s="12" t="s">
        <v>34</v>
      </c>
      <c r="C220" s="4" t="s">
        <v>123</v>
      </c>
      <c r="E220" s="46">
        <v>545.70000000000005</v>
      </c>
      <c r="F220" s="45">
        <v>990</v>
      </c>
      <c r="G220" s="44">
        <v>-444.3</v>
      </c>
      <c r="H220" s="43"/>
      <c r="I220" s="42">
        <v>0</v>
      </c>
      <c r="J220" s="41">
        <v>545.70000000000005</v>
      </c>
      <c r="K220" s="40"/>
      <c r="L220" s="42">
        <v>990</v>
      </c>
      <c r="M220" s="41">
        <v>990</v>
      </c>
      <c r="N220" s="47" t="s">
        <v>60</v>
      </c>
      <c r="O220" s="47" t="s">
        <v>122</v>
      </c>
    </row>
    <row r="221" spans="1:15" hidden="1" x14ac:dyDescent="0.25">
      <c r="A221" s="12" t="s">
        <v>30</v>
      </c>
      <c r="E221" s="46"/>
      <c r="F221" s="45"/>
      <c r="G221" s="44"/>
      <c r="H221" s="43"/>
      <c r="I221" s="42"/>
      <c r="J221" s="41"/>
      <c r="K221" s="40"/>
      <c r="L221" s="42"/>
      <c r="M221" s="41"/>
      <c r="N221" s="38"/>
      <c r="O221" s="38"/>
    </row>
    <row r="222" spans="1:15" ht="15.75" thickBot="1" x14ac:dyDescent="0.3">
      <c r="A222" s="12" t="s">
        <v>29</v>
      </c>
      <c r="B222" s="6"/>
      <c r="C222" s="6"/>
      <c r="D222" s="6"/>
      <c r="E222" s="37">
        <f>SUBTOTAL(9,E214:E221)</f>
        <v>37045.659999999989</v>
      </c>
      <c r="F222" s="32">
        <f>SUBTOTAL(9,F214:F221)</f>
        <v>34635</v>
      </c>
      <c r="G222" s="36">
        <f>SUBTOTAL(9,G214:G221)</f>
        <v>2410.6600000000003</v>
      </c>
      <c r="H222" s="22"/>
      <c r="I222" s="35">
        <f>SUBTOTAL(9,I214:I221)</f>
        <v>26720.839999999997</v>
      </c>
      <c r="J222" s="34">
        <f>SUBTOTAL(9,J214:J221)</f>
        <v>10324.82</v>
      </c>
      <c r="K222" s="19"/>
      <c r="L222" s="35">
        <f>SUBTOTAL(9,L214:L221)</f>
        <v>34635</v>
      </c>
      <c r="M222" s="34">
        <f>SUBTOTAL(9,M214:M221)</f>
        <v>34635</v>
      </c>
      <c r="N222" s="32">
        <f>SUBTOTAL(9,N214:N221)</f>
        <v>0</v>
      </c>
      <c r="O222" s="32">
        <f>SUBTOTAL(9,O214:O221)</f>
        <v>0</v>
      </c>
    </row>
    <row r="223" spans="1:15" ht="15.75" thickTop="1" x14ac:dyDescent="0.25">
      <c r="A223" s="12" t="s">
        <v>37</v>
      </c>
      <c r="B223" s="6" t="s">
        <v>59</v>
      </c>
      <c r="E223" s="51"/>
      <c r="F223" s="50"/>
      <c r="G223" s="49"/>
      <c r="H223" s="48"/>
      <c r="I223" s="27"/>
      <c r="J223" s="26"/>
      <c r="K223" s="13"/>
      <c r="L223" s="27"/>
      <c r="M223" s="26"/>
    </row>
    <row r="224" spans="1:15" x14ac:dyDescent="0.25">
      <c r="A224" s="12" t="s">
        <v>35</v>
      </c>
      <c r="E224" s="51"/>
      <c r="F224" s="50"/>
      <c r="G224" s="49"/>
      <c r="H224" s="48"/>
      <c r="I224" s="27"/>
      <c r="J224" s="26"/>
      <c r="K224" s="13"/>
      <c r="L224" s="27"/>
      <c r="M224" s="26"/>
    </row>
    <row r="225" spans="1:15" x14ac:dyDescent="0.25">
      <c r="A225" s="12" t="s">
        <v>34</v>
      </c>
      <c r="C225" s="4" t="s">
        <v>136</v>
      </c>
      <c r="E225" s="46">
        <v>59.81</v>
      </c>
      <c r="F225" s="45">
        <v>99.96</v>
      </c>
      <c r="G225" s="44">
        <v>-40.15</v>
      </c>
      <c r="H225" s="43"/>
      <c r="I225" s="42">
        <v>39.85</v>
      </c>
      <c r="J225" s="41">
        <v>19.96</v>
      </c>
      <c r="K225" s="40"/>
      <c r="L225" s="42">
        <v>99.96</v>
      </c>
      <c r="M225" s="41">
        <v>100</v>
      </c>
      <c r="N225" s="47" t="s">
        <v>58</v>
      </c>
      <c r="O225" s="47" t="s">
        <v>135</v>
      </c>
    </row>
    <row r="226" spans="1:15" x14ac:dyDescent="0.25">
      <c r="A226" s="12" t="s">
        <v>34</v>
      </c>
      <c r="C226" s="4" t="s">
        <v>134</v>
      </c>
      <c r="E226" s="46">
        <v>182.72</v>
      </c>
      <c r="F226" s="45">
        <v>290.02999999999997</v>
      </c>
      <c r="G226" s="44">
        <v>-107.31</v>
      </c>
      <c r="H226" s="43"/>
      <c r="I226" s="42">
        <v>145.44</v>
      </c>
      <c r="J226" s="41">
        <v>37.28</v>
      </c>
      <c r="K226" s="40"/>
      <c r="L226" s="42">
        <v>290.02999999999997</v>
      </c>
      <c r="M226" s="41">
        <v>290</v>
      </c>
      <c r="N226" s="47" t="s">
        <v>58</v>
      </c>
      <c r="O226" s="47" t="s">
        <v>133</v>
      </c>
    </row>
    <row r="227" spans="1:15" x14ac:dyDescent="0.25">
      <c r="A227" s="12" t="s">
        <v>34</v>
      </c>
      <c r="C227" s="4" t="s">
        <v>169</v>
      </c>
      <c r="E227" s="46">
        <v>25.96</v>
      </c>
      <c r="F227" s="45">
        <v>0</v>
      </c>
      <c r="G227" s="44">
        <v>25.96</v>
      </c>
      <c r="H227" s="43"/>
      <c r="I227" s="42">
        <v>24.72</v>
      </c>
      <c r="J227" s="41">
        <v>1.24</v>
      </c>
      <c r="K227" s="40"/>
      <c r="L227" s="42">
        <v>0</v>
      </c>
      <c r="M227" s="41">
        <v>0</v>
      </c>
      <c r="N227" s="47" t="s">
        <v>58</v>
      </c>
      <c r="O227" s="47" t="s">
        <v>132</v>
      </c>
    </row>
    <row r="228" spans="1:15" x14ac:dyDescent="0.25">
      <c r="A228" s="12" t="s">
        <v>34</v>
      </c>
      <c r="C228" s="4" t="s">
        <v>130</v>
      </c>
      <c r="E228" s="46">
        <v>1894.06</v>
      </c>
      <c r="F228" s="45">
        <v>2420</v>
      </c>
      <c r="G228" s="44">
        <v>-525.94000000000005</v>
      </c>
      <c r="H228" s="43"/>
      <c r="I228" s="42">
        <v>1710.6</v>
      </c>
      <c r="J228" s="41">
        <v>183.46</v>
      </c>
      <c r="K228" s="40"/>
      <c r="L228" s="42">
        <v>2420</v>
      </c>
      <c r="M228" s="41">
        <v>2420</v>
      </c>
      <c r="N228" s="47" t="s">
        <v>58</v>
      </c>
      <c r="O228" s="47" t="s">
        <v>129</v>
      </c>
    </row>
    <row r="229" spans="1:15" x14ac:dyDescent="0.25">
      <c r="A229" s="12" t="s">
        <v>34</v>
      </c>
      <c r="C229" s="4" t="s">
        <v>128</v>
      </c>
      <c r="E229" s="46">
        <v>581.28</v>
      </c>
      <c r="F229" s="45">
        <v>0</v>
      </c>
      <c r="G229" s="44">
        <v>581.28</v>
      </c>
      <c r="H229" s="43"/>
      <c r="I229" s="42">
        <v>0</v>
      </c>
      <c r="J229" s="41">
        <v>581.28</v>
      </c>
      <c r="K229" s="40"/>
      <c r="L229" s="42">
        <v>0</v>
      </c>
      <c r="M229" s="41">
        <v>0</v>
      </c>
      <c r="N229" s="47" t="s">
        <v>58</v>
      </c>
      <c r="O229" s="47" t="s">
        <v>127</v>
      </c>
    </row>
    <row r="230" spans="1:15" x14ac:dyDescent="0.25">
      <c r="A230" s="12" t="s">
        <v>34</v>
      </c>
      <c r="C230" s="4" t="s">
        <v>123</v>
      </c>
      <c r="E230" s="46">
        <v>0</v>
      </c>
      <c r="F230" s="45">
        <v>69.959999999999994</v>
      </c>
      <c r="G230" s="44">
        <v>-69.959999999999994</v>
      </c>
      <c r="H230" s="43"/>
      <c r="I230" s="42">
        <v>0</v>
      </c>
      <c r="J230" s="41">
        <v>0</v>
      </c>
      <c r="K230" s="40"/>
      <c r="L230" s="42">
        <v>69.959999999999994</v>
      </c>
      <c r="M230" s="41">
        <v>70</v>
      </c>
      <c r="N230" s="47" t="s">
        <v>58</v>
      </c>
      <c r="O230" s="47" t="s">
        <v>122</v>
      </c>
    </row>
    <row r="231" spans="1:15" hidden="1" x14ac:dyDescent="0.25">
      <c r="A231" s="12" t="s">
        <v>30</v>
      </c>
      <c r="E231" s="46"/>
      <c r="F231" s="45"/>
      <c r="G231" s="44"/>
      <c r="H231" s="43"/>
      <c r="I231" s="42"/>
      <c r="J231" s="41"/>
      <c r="K231" s="40"/>
      <c r="L231" s="42"/>
      <c r="M231" s="41"/>
      <c r="N231" s="38"/>
      <c r="O231" s="38"/>
    </row>
    <row r="232" spans="1:15" ht="15.75" thickBot="1" x14ac:dyDescent="0.3">
      <c r="A232" s="12" t="s">
        <v>29</v>
      </c>
      <c r="B232" s="6"/>
      <c r="C232" s="6"/>
      <c r="D232" s="6"/>
      <c r="E232" s="37">
        <f>SUBTOTAL(9,E225:E231)</f>
        <v>2743.83</v>
      </c>
      <c r="F232" s="32">
        <f>SUBTOTAL(9,F225:F231)</f>
        <v>2879.95</v>
      </c>
      <c r="G232" s="36">
        <f>SUBTOTAL(9,G225:G231)</f>
        <v>-136.12000000000006</v>
      </c>
      <c r="H232" s="22"/>
      <c r="I232" s="35">
        <f>SUBTOTAL(9,I225:I231)</f>
        <v>1920.61</v>
      </c>
      <c r="J232" s="34">
        <f>SUBTOTAL(9,J225:J231)</f>
        <v>823.22</v>
      </c>
      <c r="K232" s="19"/>
      <c r="L232" s="35">
        <f>SUBTOTAL(9,L225:L231)</f>
        <v>2879.95</v>
      </c>
      <c r="M232" s="34">
        <f>SUBTOTAL(9,M225:M231)</f>
        <v>2880</v>
      </c>
      <c r="N232" s="32">
        <f>SUBTOTAL(9,N225:N231)</f>
        <v>0</v>
      </c>
      <c r="O232" s="32">
        <f>SUBTOTAL(9,O225:O231)</f>
        <v>0</v>
      </c>
    </row>
    <row r="233" spans="1:15" ht="15.75" thickTop="1" x14ac:dyDescent="0.25">
      <c r="A233" s="12" t="s">
        <v>37</v>
      </c>
      <c r="B233" s="6" t="s">
        <v>57</v>
      </c>
      <c r="E233" s="51"/>
      <c r="F233" s="50"/>
      <c r="G233" s="49"/>
      <c r="H233" s="48"/>
      <c r="I233" s="27"/>
      <c r="J233" s="26"/>
      <c r="K233" s="13"/>
      <c r="L233" s="27"/>
      <c r="M233" s="26"/>
    </row>
    <row r="234" spans="1:15" x14ac:dyDescent="0.25">
      <c r="A234" s="12" t="s">
        <v>35</v>
      </c>
      <c r="E234" s="51"/>
      <c r="F234" s="50"/>
      <c r="G234" s="49"/>
      <c r="H234" s="48"/>
      <c r="I234" s="27"/>
      <c r="J234" s="26"/>
      <c r="K234" s="13"/>
      <c r="L234" s="27"/>
      <c r="M234" s="26"/>
    </row>
    <row r="235" spans="1:15" x14ac:dyDescent="0.25">
      <c r="A235" s="12" t="s">
        <v>34</v>
      </c>
      <c r="C235" s="4" t="s">
        <v>136</v>
      </c>
      <c r="E235" s="46">
        <v>32.950000000000003</v>
      </c>
      <c r="F235" s="45">
        <v>20.04</v>
      </c>
      <c r="G235" s="44">
        <v>12.91</v>
      </c>
      <c r="H235" s="43"/>
      <c r="I235" s="42">
        <v>57.58</v>
      </c>
      <c r="J235" s="41">
        <v>-24.63</v>
      </c>
      <c r="K235" s="40"/>
      <c r="L235" s="42">
        <v>20.04</v>
      </c>
      <c r="M235" s="41">
        <v>20</v>
      </c>
      <c r="N235" s="47" t="s">
        <v>56</v>
      </c>
      <c r="O235" s="47" t="s">
        <v>135</v>
      </c>
    </row>
    <row r="236" spans="1:15" x14ac:dyDescent="0.25">
      <c r="A236" s="12" t="s">
        <v>34</v>
      </c>
      <c r="C236" s="4" t="s">
        <v>125</v>
      </c>
      <c r="E236" s="46">
        <v>1430</v>
      </c>
      <c r="F236" s="45">
        <v>0</v>
      </c>
      <c r="G236" s="44">
        <v>1430</v>
      </c>
      <c r="H236" s="43"/>
      <c r="I236" s="42">
        <v>0</v>
      </c>
      <c r="J236" s="41">
        <v>1430</v>
      </c>
      <c r="K236" s="40"/>
      <c r="L236" s="42">
        <v>0</v>
      </c>
      <c r="M236" s="41">
        <v>0</v>
      </c>
      <c r="N236" s="47" t="s">
        <v>56</v>
      </c>
      <c r="O236" s="47" t="s">
        <v>124</v>
      </c>
    </row>
    <row r="237" spans="1:15" x14ac:dyDescent="0.25">
      <c r="A237" s="12" t="s">
        <v>34</v>
      </c>
      <c r="C237" s="4" t="s">
        <v>128</v>
      </c>
      <c r="E237" s="46">
        <v>3578.05</v>
      </c>
      <c r="F237" s="45">
        <v>0</v>
      </c>
      <c r="G237" s="44">
        <v>3578.05</v>
      </c>
      <c r="H237" s="43"/>
      <c r="I237" s="42">
        <v>633.58000000000004</v>
      </c>
      <c r="J237" s="41">
        <v>2944.47</v>
      </c>
      <c r="K237" s="40"/>
      <c r="L237" s="42">
        <v>0</v>
      </c>
      <c r="M237" s="41">
        <v>0</v>
      </c>
      <c r="N237" s="47" t="s">
        <v>56</v>
      </c>
      <c r="O237" s="47" t="s">
        <v>127</v>
      </c>
    </row>
    <row r="238" spans="1:15" hidden="1" x14ac:dyDescent="0.25">
      <c r="A238" s="12" t="s">
        <v>30</v>
      </c>
      <c r="E238" s="46"/>
      <c r="F238" s="45"/>
      <c r="G238" s="44"/>
      <c r="H238" s="43"/>
      <c r="I238" s="42"/>
      <c r="J238" s="41"/>
      <c r="K238" s="40"/>
      <c r="L238" s="42"/>
      <c r="M238" s="41"/>
      <c r="N238" s="38"/>
      <c r="O238" s="38"/>
    </row>
    <row r="239" spans="1:15" ht="15.75" thickBot="1" x14ac:dyDescent="0.3">
      <c r="A239" s="12" t="s">
        <v>29</v>
      </c>
      <c r="B239" s="6"/>
      <c r="C239" s="6"/>
      <c r="D239" s="6"/>
      <c r="E239" s="37">
        <f>SUBTOTAL(9,E235:E238)</f>
        <v>5041</v>
      </c>
      <c r="F239" s="32">
        <f>SUBTOTAL(9,F235:F238)</f>
        <v>20.04</v>
      </c>
      <c r="G239" s="36">
        <f>SUBTOTAL(9,G235:G238)</f>
        <v>5020.96</v>
      </c>
      <c r="H239" s="22"/>
      <c r="I239" s="35">
        <f>SUBTOTAL(9,I235:I238)</f>
        <v>691.16000000000008</v>
      </c>
      <c r="J239" s="34">
        <f>SUBTOTAL(9,J235:J238)</f>
        <v>4349.84</v>
      </c>
      <c r="K239" s="19"/>
      <c r="L239" s="35">
        <f>SUBTOTAL(9,L235:L238)</f>
        <v>20.04</v>
      </c>
      <c r="M239" s="34">
        <f>SUBTOTAL(9,M235:M238)</f>
        <v>20</v>
      </c>
      <c r="N239" s="32">
        <f>SUBTOTAL(9,N235:N238)</f>
        <v>0</v>
      </c>
      <c r="O239" s="32">
        <f>SUBTOTAL(9,O235:O238)</f>
        <v>0</v>
      </c>
    </row>
    <row r="240" spans="1:15" ht="15.75" thickTop="1" x14ac:dyDescent="0.25">
      <c r="A240" s="12" t="s">
        <v>37</v>
      </c>
      <c r="B240" s="6" t="s">
        <v>55</v>
      </c>
      <c r="E240" s="51"/>
      <c r="F240" s="50"/>
      <c r="G240" s="49"/>
      <c r="H240" s="48"/>
      <c r="I240" s="27"/>
      <c r="J240" s="26"/>
      <c r="K240" s="13"/>
      <c r="L240" s="27"/>
      <c r="M240" s="26"/>
    </row>
    <row r="241" spans="1:15" x14ac:dyDescent="0.25">
      <c r="A241" s="12" t="s">
        <v>35</v>
      </c>
      <c r="E241" s="51"/>
      <c r="F241" s="50"/>
      <c r="G241" s="49"/>
      <c r="H241" s="48"/>
      <c r="I241" s="27"/>
      <c r="J241" s="26"/>
      <c r="K241" s="13"/>
      <c r="L241" s="27"/>
      <c r="M241" s="26"/>
    </row>
    <row r="242" spans="1:15" x14ac:dyDescent="0.25">
      <c r="A242" s="12" t="s">
        <v>34</v>
      </c>
      <c r="C242" s="4" t="s">
        <v>136</v>
      </c>
      <c r="E242" s="46">
        <v>72.66</v>
      </c>
      <c r="F242" s="45">
        <v>0</v>
      </c>
      <c r="G242" s="44">
        <v>72.66</v>
      </c>
      <c r="H242" s="43"/>
      <c r="I242" s="42">
        <v>70.73</v>
      </c>
      <c r="J242" s="41">
        <v>1.93</v>
      </c>
      <c r="K242" s="40"/>
      <c r="L242" s="42">
        <v>0</v>
      </c>
      <c r="M242" s="41">
        <v>0</v>
      </c>
      <c r="N242" s="47" t="s">
        <v>54</v>
      </c>
      <c r="O242" s="47" t="s">
        <v>135</v>
      </c>
    </row>
    <row r="243" spans="1:15" x14ac:dyDescent="0.25">
      <c r="A243" s="12" t="s">
        <v>34</v>
      </c>
      <c r="C243" s="4" t="s">
        <v>128</v>
      </c>
      <c r="E243" s="46">
        <v>719.32</v>
      </c>
      <c r="F243" s="45">
        <v>0</v>
      </c>
      <c r="G243" s="44">
        <v>719.32</v>
      </c>
      <c r="H243" s="43"/>
      <c r="I243" s="42">
        <v>0</v>
      </c>
      <c r="J243" s="41">
        <v>719.32</v>
      </c>
      <c r="K243" s="40"/>
      <c r="L243" s="42">
        <v>0</v>
      </c>
      <c r="M243" s="41">
        <v>0</v>
      </c>
      <c r="N243" s="47" t="s">
        <v>54</v>
      </c>
      <c r="O243" s="47" t="s">
        <v>127</v>
      </c>
    </row>
    <row r="244" spans="1:15" x14ac:dyDescent="0.25">
      <c r="A244" s="12" t="s">
        <v>34</v>
      </c>
      <c r="C244" s="4" t="s">
        <v>123</v>
      </c>
      <c r="E244" s="46">
        <v>0</v>
      </c>
      <c r="F244" s="45">
        <v>0</v>
      </c>
      <c r="G244" s="44">
        <v>0</v>
      </c>
      <c r="H244" s="43"/>
      <c r="I244" s="42">
        <v>135</v>
      </c>
      <c r="J244" s="41">
        <v>-135</v>
      </c>
      <c r="K244" s="40"/>
      <c r="L244" s="42">
        <v>0</v>
      </c>
      <c r="M244" s="41">
        <v>0</v>
      </c>
      <c r="N244" s="47" t="s">
        <v>54</v>
      </c>
      <c r="O244" s="47" t="s">
        <v>122</v>
      </c>
    </row>
    <row r="245" spans="1:15" hidden="1" x14ac:dyDescent="0.25">
      <c r="A245" s="12" t="s">
        <v>30</v>
      </c>
      <c r="E245" s="46"/>
      <c r="F245" s="45"/>
      <c r="G245" s="44"/>
      <c r="H245" s="43"/>
      <c r="I245" s="42"/>
      <c r="J245" s="41"/>
      <c r="K245" s="40"/>
      <c r="L245" s="42"/>
      <c r="M245" s="41"/>
      <c r="N245" s="38"/>
      <c r="O245" s="38"/>
    </row>
    <row r="246" spans="1:15" ht="15.75" thickBot="1" x14ac:dyDescent="0.3">
      <c r="A246" s="12" t="s">
        <v>29</v>
      </c>
      <c r="B246" s="6"/>
      <c r="C246" s="6"/>
      <c r="D246" s="6"/>
      <c r="E246" s="37">
        <f>SUBTOTAL(9,E242:E245)</f>
        <v>791.98</v>
      </c>
      <c r="F246" s="32">
        <f>SUBTOTAL(9,F242:F245)</f>
        <v>0</v>
      </c>
      <c r="G246" s="36">
        <f>SUBTOTAL(9,G242:G245)</f>
        <v>791.98</v>
      </c>
      <c r="H246" s="22"/>
      <c r="I246" s="35">
        <f>SUBTOTAL(9,I242:I245)</f>
        <v>205.73000000000002</v>
      </c>
      <c r="J246" s="34">
        <f>SUBTOTAL(9,J242:J245)</f>
        <v>586.25</v>
      </c>
      <c r="K246" s="19"/>
      <c r="L246" s="35">
        <f>SUBTOTAL(9,L242:L245)</f>
        <v>0</v>
      </c>
      <c r="M246" s="34">
        <f>SUBTOTAL(9,M242:M245)</f>
        <v>0</v>
      </c>
      <c r="N246" s="32">
        <f>SUBTOTAL(9,N242:N245)</f>
        <v>0</v>
      </c>
      <c r="O246" s="32">
        <f>SUBTOTAL(9,O242:O245)</f>
        <v>0</v>
      </c>
    </row>
    <row r="247" spans="1:15" ht="15.75" thickTop="1" x14ac:dyDescent="0.25">
      <c r="A247" s="12" t="s">
        <v>37</v>
      </c>
      <c r="B247" s="6" t="s">
        <v>53</v>
      </c>
      <c r="E247" s="51"/>
      <c r="F247" s="50"/>
      <c r="G247" s="49"/>
      <c r="H247" s="48"/>
      <c r="I247" s="27"/>
      <c r="J247" s="26"/>
      <c r="K247" s="13"/>
      <c r="L247" s="27"/>
      <c r="M247" s="26"/>
    </row>
    <row r="248" spans="1:15" x14ac:dyDescent="0.25">
      <c r="A248" s="12" t="s">
        <v>35</v>
      </c>
      <c r="E248" s="51"/>
      <c r="F248" s="50"/>
      <c r="G248" s="49"/>
      <c r="H248" s="48"/>
      <c r="I248" s="27"/>
      <c r="J248" s="26"/>
      <c r="K248" s="13"/>
      <c r="L248" s="27"/>
      <c r="M248" s="26"/>
    </row>
    <row r="249" spans="1:15" x14ac:dyDescent="0.25">
      <c r="A249" s="12" t="s">
        <v>34</v>
      </c>
      <c r="C249" s="4" t="s">
        <v>136</v>
      </c>
      <c r="E249" s="46">
        <v>196.85</v>
      </c>
      <c r="F249" s="45">
        <v>0</v>
      </c>
      <c r="G249" s="44">
        <v>196.85</v>
      </c>
      <c r="H249" s="43"/>
      <c r="I249" s="42">
        <v>50.61</v>
      </c>
      <c r="J249" s="41">
        <v>146.24</v>
      </c>
      <c r="K249" s="40"/>
      <c r="L249" s="42">
        <v>0</v>
      </c>
      <c r="M249" s="41">
        <v>0</v>
      </c>
      <c r="N249" s="47" t="s">
        <v>52</v>
      </c>
      <c r="O249" s="47" t="s">
        <v>135</v>
      </c>
    </row>
    <row r="250" spans="1:15" x14ac:dyDescent="0.25">
      <c r="A250" s="12" t="s">
        <v>34</v>
      </c>
      <c r="C250" s="4" t="s">
        <v>125</v>
      </c>
      <c r="E250" s="46">
        <v>192.2</v>
      </c>
      <c r="F250" s="45">
        <v>0</v>
      </c>
      <c r="G250" s="44">
        <v>192.2</v>
      </c>
      <c r="H250" s="43"/>
      <c r="I250" s="42">
        <v>154</v>
      </c>
      <c r="J250" s="41">
        <v>38.200000000000003</v>
      </c>
      <c r="K250" s="40"/>
      <c r="L250" s="42">
        <v>0</v>
      </c>
      <c r="M250" s="41">
        <v>0</v>
      </c>
      <c r="N250" s="47" t="s">
        <v>52</v>
      </c>
      <c r="O250" s="47" t="s">
        <v>124</v>
      </c>
    </row>
    <row r="251" spans="1:15" x14ac:dyDescent="0.25">
      <c r="A251" s="12" t="s">
        <v>34</v>
      </c>
      <c r="C251" s="4" t="s">
        <v>134</v>
      </c>
      <c r="E251" s="46">
        <v>660.46</v>
      </c>
      <c r="F251" s="45">
        <v>590.04</v>
      </c>
      <c r="G251" s="44">
        <v>70.42</v>
      </c>
      <c r="H251" s="43"/>
      <c r="I251" s="42">
        <v>368.63</v>
      </c>
      <c r="J251" s="41">
        <v>291.83</v>
      </c>
      <c r="K251" s="40"/>
      <c r="L251" s="42">
        <v>590.04</v>
      </c>
      <c r="M251" s="41">
        <v>590</v>
      </c>
      <c r="N251" s="47" t="s">
        <v>52</v>
      </c>
      <c r="O251" s="47" t="s">
        <v>133</v>
      </c>
    </row>
    <row r="252" spans="1:15" x14ac:dyDescent="0.25">
      <c r="A252" s="12" t="s">
        <v>34</v>
      </c>
      <c r="C252" s="4" t="s">
        <v>169</v>
      </c>
      <c r="E252" s="46">
        <v>1881.55</v>
      </c>
      <c r="F252" s="45">
        <v>0</v>
      </c>
      <c r="G252" s="44">
        <v>1881.55</v>
      </c>
      <c r="H252" s="43"/>
      <c r="I252" s="42">
        <v>122.46</v>
      </c>
      <c r="J252" s="41">
        <v>1759.09</v>
      </c>
      <c r="K252" s="40"/>
      <c r="L252" s="42">
        <v>0</v>
      </c>
      <c r="M252" s="41">
        <v>0</v>
      </c>
      <c r="N252" s="47" t="s">
        <v>52</v>
      </c>
      <c r="O252" s="47" t="s">
        <v>132</v>
      </c>
    </row>
    <row r="253" spans="1:15" x14ac:dyDescent="0.25">
      <c r="A253" s="12" t="s">
        <v>34</v>
      </c>
      <c r="C253" s="4" t="s">
        <v>130</v>
      </c>
      <c r="E253" s="46">
        <v>7920</v>
      </c>
      <c r="F253" s="45">
        <v>7990</v>
      </c>
      <c r="G253" s="44">
        <v>-70</v>
      </c>
      <c r="H253" s="43"/>
      <c r="I253" s="42">
        <v>15550.92</v>
      </c>
      <c r="J253" s="41">
        <v>-7630.92</v>
      </c>
      <c r="K253" s="40"/>
      <c r="L253" s="42">
        <v>7990</v>
      </c>
      <c r="M253" s="41">
        <v>7990</v>
      </c>
      <c r="N253" s="47" t="s">
        <v>52</v>
      </c>
      <c r="O253" s="47" t="s">
        <v>129</v>
      </c>
    </row>
    <row r="254" spans="1:15" x14ac:dyDescent="0.25">
      <c r="A254" s="12" t="s">
        <v>34</v>
      </c>
      <c r="C254" s="4" t="s">
        <v>128</v>
      </c>
      <c r="E254" s="46">
        <v>2378.81</v>
      </c>
      <c r="F254" s="45">
        <v>0</v>
      </c>
      <c r="G254" s="44">
        <v>2378.81</v>
      </c>
      <c r="H254" s="43"/>
      <c r="I254" s="42">
        <v>2759.85</v>
      </c>
      <c r="J254" s="41">
        <v>-381.04</v>
      </c>
      <c r="K254" s="40"/>
      <c r="L254" s="42">
        <v>0</v>
      </c>
      <c r="M254" s="41">
        <v>0</v>
      </c>
      <c r="N254" s="47" t="s">
        <v>52</v>
      </c>
      <c r="O254" s="47" t="s">
        <v>127</v>
      </c>
    </row>
    <row r="255" spans="1:15" x14ac:dyDescent="0.25">
      <c r="A255" s="12" t="s">
        <v>34</v>
      </c>
      <c r="C255" s="4" t="s">
        <v>123</v>
      </c>
      <c r="E255" s="46">
        <v>0</v>
      </c>
      <c r="F255" s="45">
        <v>309.95999999999998</v>
      </c>
      <c r="G255" s="44">
        <v>-309.95999999999998</v>
      </c>
      <c r="H255" s="43"/>
      <c r="I255" s="42">
        <v>0</v>
      </c>
      <c r="J255" s="41">
        <v>0</v>
      </c>
      <c r="K255" s="40"/>
      <c r="L255" s="42">
        <v>309.95999999999998</v>
      </c>
      <c r="M255" s="41">
        <v>310</v>
      </c>
      <c r="N255" s="47" t="s">
        <v>52</v>
      </c>
      <c r="O255" s="47" t="s">
        <v>122</v>
      </c>
    </row>
    <row r="256" spans="1:15" hidden="1" x14ac:dyDescent="0.25">
      <c r="A256" s="12" t="s">
        <v>30</v>
      </c>
      <c r="E256" s="46"/>
      <c r="F256" s="45"/>
      <c r="G256" s="44"/>
      <c r="H256" s="43"/>
      <c r="I256" s="42"/>
      <c r="J256" s="41"/>
      <c r="K256" s="40"/>
      <c r="L256" s="42"/>
      <c r="M256" s="41"/>
      <c r="N256" s="38"/>
      <c r="O256" s="38"/>
    </row>
    <row r="257" spans="1:15" ht="15.75" thickBot="1" x14ac:dyDescent="0.3">
      <c r="A257" s="12" t="s">
        <v>29</v>
      </c>
      <c r="B257" s="6"/>
      <c r="C257" s="6"/>
      <c r="D257" s="6"/>
      <c r="E257" s="37">
        <f>SUBTOTAL(9,E249:E256)</f>
        <v>13229.869999999999</v>
      </c>
      <c r="F257" s="32">
        <f>SUBTOTAL(9,F249:F256)</f>
        <v>8890</v>
      </c>
      <c r="G257" s="36">
        <f>SUBTOTAL(9,G249:G256)</f>
        <v>4339.87</v>
      </c>
      <c r="H257" s="22"/>
      <c r="I257" s="35">
        <f>SUBTOTAL(9,I249:I256)</f>
        <v>19006.47</v>
      </c>
      <c r="J257" s="34">
        <f>SUBTOTAL(9,J249:J256)</f>
        <v>-5776.6</v>
      </c>
      <c r="K257" s="19"/>
      <c r="L257" s="35">
        <f>SUBTOTAL(9,L249:L256)</f>
        <v>8890</v>
      </c>
      <c r="M257" s="34">
        <f>SUBTOTAL(9,M249:M256)</f>
        <v>8890</v>
      </c>
      <c r="N257" s="32">
        <f>SUBTOTAL(9,N249:N256)</f>
        <v>0</v>
      </c>
      <c r="O257" s="32">
        <f>SUBTOTAL(9,O249:O256)</f>
        <v>0</v>
      </c>
    </row>
    <row r="258" spans="1:15" ht="15.75" thickTop="1" x14ac:dyDescent="0.25">
      <c r="A258" s="12" t="s">
        <v>37</v>
      </c>
      <c r="B258" s="6" t="s">
        <v>51</v>
      </c>
      <c r="E258" s="51"/>
      <c r="F258" s="50"/>
      <c r="G258" s="49"/>
      <c r="H258" s="48"/>
      <c r="I258" s="27"/>
      <c r="J258" s="26"/>
      <c r="K258" s="13"/>
      <c r="L258" s="27"/>
      <c r="M258" s="26"/>
    </row>
    <row r="259" spans="1:15" x14ac:dyDescent="0.25">
      <c r="A259" s="12" t="s">
        <v>35</v>
      </c>
      <c r="E259" s="51"/>
      <c r="F259" s="50"/>
      <c r="G259" s="49"/>
      <c r="H259" s="48"/>
      <c r="I259" s="27"/>
      <c r="J259" s="26"/>
      <c r="K259" s="13"/>
      <c r="L259" s="27"/>
      <c r="M259" s="26"/>
    </row>
    <row r="260" spans="1:15" x14ac:dyDescent="0.25">
      <c r="A260" s="12" t="s">
        <v>34</v>
      </c>
      <c r="C260" s="4" t="s">
        <v>136</v>
      </c>
      <c r="E260" s="46">
        <v>780.1</v>
      </c>
      <c r="F260" s="45">
        <v>849.96</v>
      </c>
      <c r="G260" s="44">
        <v>-69.86</v>
      </c>
      <c r="H260" s="43"/>
      <c r="I260" s="42">
        <v>758.83</v>
      </c>
      <c r="J260" s="41">
        <v>21.27</v>
      </c>
      <c r="K260" s="40"/>
      <c r="L260" s="42">
        <v>849.96</v>
      </c>
      <c r="M260" s="41">
        <v>850</v>
      </c>
      <c r="N260" s="47" t="s">
        <v>50</v>
      </c>
      <c r="O260" s="47" t="s">
        <v>135</v>
      </c>
    </row>
    <row r="261" spans="1:15" x14ac:dyDescent="0.25">
      <c r="A261" s="12" t="s">
        <v>34</v>
      </c>
      <c r="C261" s="4" t="s">
        <v>170</v>
      </c>
      <c r="E261" s="46">
        <v>275.91000000000003</v>
      </c>
      <c r="F261" s="45">
        <v>0</v>
      </c>
      <c r="G261" s="44">
        <v>275.91000000000003</v>
      </c>
      <c r="H261" s="43"/>
      <c r="I261" s="42">
        <v>0</v>
      </c>
      <c r="J261" s="41">
        <v>275.91000000000003</v>
      </c>
      <c r="K261" s="40"/>
      <c r="L261" s="42">
        <v>0</v>
      </c>
      <c r="M261" s="41">
        <v>0</v>
      </c>
      <c r="N261" s="47" t="s">
        <v>50</v>
      </c>
      <c r="O261" s="47" t="s">
        <v>126</v>
      </c>
    </row>
    <row r="262" spans="1:15" x14ac:dyDescent="0.25">
      <c r="A262" s="12" t="s">
        <v>34</v>
      </c>
      <c r="C262" s="4" t="s">
        <v>125</v>
      </c>
      <c r="E262" s="46">
        <v>57</v>
      </c>
      <c r="F262" s="45">
        <v>0</v>
      </c>
      <c r="G262" s="44">
        <v>57</v>
      </c>
      <c r="H262" s="43"/>
      <c r="I262" s="42">
        <v>338</v>
      </c>
      <c r="J262" s="41">
        <v>-281</v>
      </c>
      <c r="K262" s="40"/>
      <c r="L262" s="42">
        <v>0</v>
      </c>
      <c r="M262" s="41">
        <v>0</v>
      </c>
      <c r="N262" s="47" t="s">
        <v>50</v>
      </c>
      <c r="O262" s="47" t="s">
        <v>124</v>
      </c>
    </row>
    <row r="263" spans="1:15" x14ac:dyDescent="0.25">
      <c r="A263" s="12" t="s">
        <v>34</v>
      </c>
      <c r="C263" s="4" t="s">
        <v>146</v>
      </c>
      <c r="E263" s="46">
        <v>115.88</v>
      </c>
      <c r="F263" s="45">
        <v>0</v>
      </c>
      <c r="G263" s="44">
        <v>115.88</v>
      </c>
      <c r="H263" s="43"/>
      <c r="I263" s="42">
        <v>0</v>
      </c>
      <c r="J263" s="41">
        <v>115.88</v>
      </c>
      <c r="K263" s="40"/>
      <c r="L263" s="42">
        <v>0</v>
      </c>
      <c r="M263" s="41">
        <v>0</v>
      </c>
      <c r="N263" s="47" t="s">
        <v>50</v>
      </c>
      <c r="O263" s="47" t="s">
        <v>145</v>
      </c>
    </row>
    <row r="264" spans="1:15" x14ac:dyDescent="0.25">
      <c r="A264" s="12" t="s">
        <v>34</v>
      </c>
      <c r="C264" s="4" t="s">
        <v>134</v>
      </c>
      <c r="E264" s="46">
        <v>295.79000000000002</v>
      </c>
      <c r="F264" s="45">
        <v>350.05</v>
      </c>
      <c r="G264" s="44">
        <v>-54.26</v>
      </c>
      <c r="H264" s="43"/>
      <c r="I264" s="42">
        <v>331.14</v>
      </c>
      <c r="J264" s="41">
        <v>-35.35</v>
      </c>
      <c r="K264" s="40"/>
      <c r="L264" s="42">
        <v>350.05</v>
      </c>
      <c r="M264" s="41">
        <v>350</v>
      </c>
      <c r="N264" s="47" t="s">
        <v>50</v>
      </c>
      <c r="O264" s="47" t="s">
        <v>133</v>
      </c>
    </row>
    <row r="265" spans="1:15" x14ac:dyDescent="0.25">
      <c r="A265" s="12" t="s">
        <v>34</v>
      </c>
      <c r="C265" s="4" t="s">
        <v>169</v>
      </c>
      <c r="E265" s="46">
        <v>0</v>
      </c>
      <c r="F265" s="45">
        <v>0</v>
      </c>
      <c r="G265" s="44">
        <v>0</v>
      </c>
      <c r="H265" s="43"/>
      <c r="I265" s="42">
        <v>64.260000000000005</v>
      </c>
      <c r="J265" s="41">
        <v>-64.260000000000005</v>
      </c>
      <c r="K265" s="40"/>
      <c r="L265" s="42">
        <v>0</v>
      </c>
      <c r="M265" s="41">
        <v>0</v>
      </c>
      <c r="N265" s="47" t="s">
        <v>50</v>
      </c>
      <c r="O265" s="47" t="s">
        <v>132</v>
      </c>
    </row>
    <row r="266" spans="1:15" x14ac:dyDescent="0.25">
      <c r="A266" s="12" t="s">
        <v>34</v>
      </c>
      <c r="C266" s="4" t="s">
        <v>130</v>
      </c>
      <c r="E266" s="46">
        <v>14280</v>
      </c>
      <c r="F266" s="45">
        <v>0</v>
      </c>
      <c r="G266" s="44">
        <v>14280</v>
      </c>
      <c r="H266" s="43"/>
      <c r="I266" s="42">
        <v>20893.330000000002</v>
      </c>
      <c r="J266" s="41">
        <v>-6613.33</v>
      </c>
      <c r="K266" s="40"/>
      <c r="L266" s="42">
        <v>0</v>
      </c>
      <c r="M266" s="41">
        <v>0</v>
      </c>
      <c r="N266" s="47" t="s">
        <v>50</v>
      </c>
      <c r="O266" s="47" t="s">
        <v>129</v>
      </c>
    </row>
    <row r="267" spans="1:15" x14ac:dyDescent="0.25">
      <c r="A267" s="12" t="s">
        <v>34</v>
      </c>
      <c r="C267" s="4" t="s">
        <v>128</v>
      </c>
      <c r="E267" s="46">
        <v>7610.49</v>
      </c>
      <c r="F267" s="45">
        <v>0</v>
      </c>
      <c r="G267" s="44">
        <v>7610.49</v>
      </c>
      <c r="H267" s="43"/>
      <c r="I267" s="42">
        <v>1972.45</v>
      </c>
      <c r="J267" s="41">
        <v>5638.04</v>
      </c>
      <c r="K267" s="40"/>
      <c r="L267" s="42">
        <v>0</v>
      </c>
      <c r="M267" s="41">
        <v>0</v>
      </c>
      <c r="N267" s="47" t="s">
        <v>50</v>
      </c>
      <c r="O267" s="47" t="s">
        <v>127</v>
      </c>
    </row>
    <row r="268" spans="1:15" x14ac:dyDescent="0.25">
      <c r="A268" s="12" t="s">
        <v>34</v>
      </c>
      <c r="C268" s="4" t="s">
        <v>123</v>
      </c>
      <c r="E268" s="46">
        <v>59.8</v>
      </c>
      <c r="F268" s="45">
        <v>399.96</v>
      </c>
      <c r="G268" s="44">
        <v>-340.16</v>
      </c>
      <c r="H268" s="43"/>
      <c r="I268" s="42">
        <v>135</v>
      </c>
      <c r="J268" s="41">
        <v>-75.2</v>
      </c>
      <c r="K268" s="40"/>
      <c r="L268" s="42">
        <v>399.96</v>
      </c>
      <c r="M268" s="41">
        <v>400</v>
      </c>
      <c r="N268" s="47" t="s">
        <v>50</v>
      </c>
      <c r="O268" s="47" t="s">
        <v>122</v>
      </c>
    </row>
    <row r="269" spans="1:15" x14ac:dyDescent="0.25">
      <c r="A269" s="12" t="s">
        <v>34</v>
      </c>
      <c r="C269" s="4" t="s">
        <v>139</v>
      </c>
      <c r="E269" s="46">
        <v>0</v>
      </c>
      <c r="F269" s="45">
        <v>620.04</v>
      </c>
      <c r="G269" s="44">
        <v>-620.04</v>
      </c>
      <c r="H269" s="43"/>
      <c r="I269" s="42">
        <v>1875</v>
      </c>
      <c r="J269" s="41">
        <v>-1875</v>
      </c>
      <c r="K269" s="40"/>
      <c r="L269" s="42">
        <v>620.04</v>
      </c>
      <c r="M269" s="41">
        <v>620</v>
      </c>
      <c r="N269" s="47" t="s">
        <v>50</v>
      </c>
      <c r="O269" s="47" t="s">
        <v>138</v>
      </c>
    </row>
    <row r="270" spans="1:15" hidden="1" x14ac:dyDescent="0.25">
      <c r="A270" s="12" t="s">
        <v>30</v>
      </c>
      <c r="E270" s="46"/>
      <c r="F270" s="45"/>
      <c r="G270" s="44"/>
      <c r="H270" s="43"/>
      <c r="I270" s="42"/>
      <c r="J270" s="41"/>
      <c r="K270" s="40"/>
      <c r="L270" s="42"/>
      <c r="M270" s="41"/>
      <c r="N270" s="38"/>
      <c r="O270" s="38"/>
    </row>
    <row r="271" spans="1:15" ht="15.75" thickBot="1" x14ac:dyDescent="0.3">
      <c r="A271" s="12" t="s">
        <v>29</v>
      </c>
      <c r="B271" s="6"/>
      <c r="C271" s="6"/>
      <c r="D271" s="6"/>
      <c r="E271" s="37">
        <f>SUBTOTAL(9,E260:E270)</f>
        <v>23474.969999999998</v>
      </c>
      <c r="F271" s="32">
        <f>SUBTOTAL(9,F260:F270)</f>
        <v>2220.0100000000002</v>
      </c>
      <c r="G271" s="36">
        <f>SUBTOTAL(9,G260:G270)</f>
        <v>21254.959999999999</v>
      </c>
      <c r="H271" s="22"/>
      <c r="I271" s="35">
        <f>SUBTOTAL(9,I260:I270)</f>
        <v>26368.010000000002</v>
      </c>
      <c r="J271" s="34">
        <f>SUBTOTAL(9,J260:J270)</f>
        <v>-2893.04</v>
      </c>
      <c r="K271" s="19"/>
      <c r="L271" s="35">
        <f>SUBTOTAL(9,L260:L270)</f>
        <v>2220.0100000000002</v>
      </c>
      <c r="M271" s="34">
        <f>SUBTOTAL(9,M260:M270)</f>
        <v>2220</v>
      </c>
      <c r="N271" s="32">
        <f>SUBTOTAL(9,N260:N270)</f>
        <v>0</v>
      </c>
      <c r="O271" s="32">
        <f>SUBTOTAL(9,O260:O270)</f>
        <v>0</v>
      </c>
    </row>
    <row r="272" spans="1:15" ht="15.75" thickTop="1" x14ac:dyDescent="0.25">
      <c r="A272" s="12" t="s">
        <v>37</v>
      </c>
      <c r="B272" s="6" t="s">
        <v>49</v>
      </c>
      <c r="E272" s="51"/>
      <c r="F272" s="50"/>
      <c r="G272" s="49"/>
      <c r="H272" s="48"/>
      <c r="I272" s="27"/>
      <c r="J272" s="26"/>
      <c r="K272" s="13"/>
      <c r="L272" s="27"/>
      <c r="M272" s="26"/>
    </row>
    <row r="273" spans="1:15" x14ac:dyDescent="0.25">
      <c r="A273" s="12" t="s">
        <v>35</v>
      </c>
      <c r="E273" s="51"/>
      <c r="F273" s="50"/>
      <c r="G273" s="49"/>
      <c r="H273" s="48"/>
      <c r="I273" s="27"/>
      <c r="J273" s="26"/>
      <c r="K273" s="13"/>
      <c r="L273" s="27"/>
      <c r="M273" s="26"/>
    </row>
    <row r="274" spans="1:15" x14ac:dyDescent="0.25">
      <c r="A274" s="12" t="s">
        <v>34</v>
      </c>
      <c r="C274" s="4" t="s">
        <v>136</v>
      </c>
      <c r="E274" s="46">
        <v>234.55</v>
      </c>
      <c r="F274" s="45">
        <v>60</v>
      </c>
      <c r="G274" s="44">
        <v>174.55</v>
      </c>
      <c r="H274" s="43"/>
      <c r="I274" s="42">
        <v>174.14</v>
      </c>
      <c r="J274" s="41">
        <v>60.41</v>
      </c>
      <c r="K274" s="40"/>
      <c r="L274" s="42">
        <v>60</v>
      </c>
      <c r="M274" s="41">
        <v>60</v>
      </c>
      <c r="N274" s="47" t="s">
        <v>48</v>
      </c>
      <c r="O274" s="47" t="s">
        <v>135</v>
      </c>
    </row>
    <row r="275" spans="1:15" x14ac:dyDescent="0.25">
      <c r="A275" s="12" t="s">
        <v>34</v>
      </c>
      <c r="C275" s="4" t="s">
        <v>170</v>
      </c>
      <c r="E275" s="46">
        <v>0</v>
      </c>
      <c r="F275" s="45">
        <v>0</v>
      </c>
      <c r="G275" s="44">
        <v>0</v>
      </c>
      <c r="H275" s="43"/>
      <c r="I275" s="42">
        <v>0</v>
      </c>
      <c r="J275" s="41">
        <v>0</v>
      </c>
      <c r="K275" s="40"/>
      <c r="L275" s="42">
        <v>0</v>
      </c>
      <c r="M275" s="41">
        <v>0</v>
      </c>
      <c r="N275" s="47" t="s">
        <v>48</v>
      </c>
      <c r="O275" s="47" t="s">
        <v>126</v>
      </c>
    </row>
    <row r="276" spans="1:15" x14ac:dyDescent="0.25">
      <c r="A276" s="12" t="s">
        <v>34</v>
      </c>
      <c r="C276" s="4" t="s">
        <v>125</v>
      </c>
      <c r="E276" s="46">
        <v>164.8</v>
      </c>
      <c r="F276" s="45">
        <v>0</v>
      </c>
      <c r="G276" s="44">
        <v>164.8</v>
      </c>
      <c r="H276" s="43"/>
      <c r="I276" s="42">
        <v>0</v>
      </c>
      <c r="J276" s="41">
        <v>164.8</v>
      </c>
      <c r="K276" s="40"/>
      <c r="L276" s="42">
        <v>0</v>
      </c>
      <c r="M276" s="41">
        <v>0</v>
      </c>
      <c r="N276" s="47" t="s">
        <v>48</v>
      </c>
      <c r="O276" s="47" t="s">
        <v>124</v>
      </c>
    </row>
    <row r="277" spans="1:15" x14ac:dyDescent="0.25">
      <c r="A277" s="12" t="s">
        <v>34</v>
      </c>
      <c r="C277" s="4" t="s">
        <v>134</v>
      </c>
      <c r="E277" s="46">
        <v>474.45</v>
      </c>
      <c r="F277" s="45">
        <v>569.99</v>
      </c>
      <c r="G277" s="44">
        <v>-95.54</v>
      </c>
      <c r="H277" s="43"/>
      <c r="I277" s="42">
        <v>531.17999999999995</v>
      </c>
      <c r="J277" s="41">
        <v>-56.73</v>
      </c>
      <c r="K277" s="40"/>
      <c r="L277" s="42">
        <v>569.99</v>
      </c>
      <c r="M277" s="41">
        <v>570</v>
      </c>
      <c r="N277" s="47" t="s">
        <v>48</v>
      </c>
      <c r="O277" s="47" t="s">
        <v>133</v>
      </c>
    </row>
    <row r="278" spans="1:15" x14ac:dyDescent="0.25">
      <c r="A278" s="12" t="s">
        <v>34</v>
      </c>
      <c r="C278" s="4" t="s">
        <v>130</v>
      </c>
      <c r="E278" s="46">
        <v>8896.36</v>
      </c>
      <c r="F278" s="45">
        <v>9440</v>
      </c>
      <c r="G278" s="44">
        <v>-543.64</v>
      </c>
      <c r="H278" s="43"/>
      <c r="I278" s="42">
        <v>0</v>
      </c>
      <c r="J278" s="41">
        <v>8896.36</v>
      </c>
      <c r="K278" s="40"/>
      <c r="L278" s="42">
        <v>9440</v>
      </c>
      <c r="M278" s="41">
        <v>9440</v>
      </c>
      <c r="N278" s="47" t="s">
        <v>48</v>
      </c>
      <c r="O278" s="47" t="s">
        <v>129</v>
      </c>
    </row>
    <row r="279" spans="1:15" x14ac:dyDescent="0.25">
      <c r="A279" s="12" t="s">
        <v>34</v>
      </c>
      <c r="C279" s="4" t="s">
        <v>128</v>
      </c>
      <c r="E279" s="46">
        <v>7809.48</v>
      </c>
      <c r="F279" s="45">
        <v>0</v>
      </c>
      <c r="G279" s="44">
        <v>7809.48</v>
      </c>
      <c r="H279" s="43"/>
      <c r="I279" s="42">
        <v>3367.33</v>
      </c>
      <c r="J279" s="41">
        <v>4442.1499999999996</v>
      </c>
      <c r="K279" s="40"/>
      <c r="L279" s="42">
        <v>0</v>
      </c>
      <c r="M279" s="41">
        <v>0</v>
      </c>
      <c r="N279" s="47" t="s">
        <v>48</v>
      </c>
      <c r="O279" s="47" t="s">
        <v>127</v>
      </c>
    </row>
    <row r="280" spans="1:15" x14ac:dyDescent="0.25">
      <c r="A280" s="12" t="s">
        <v>34</v>
      </c>
      <c r="C280" s="4" t="s">
        <v>123</v>
      </c>
      <c r="E280" s="46">
        <v>0</v>
      </c>
      <c r="F280" s="45">
        <v>170.04</v>
      </c>
      <c r="G280" s="44">
        <v>-170.04</v>
      </c>
      <c r="H280" s="43"/>
      <c r="I280" s="42">
        <v>0</v>
      </c>
      <c r="J280" s="41">
        <v>0</v>
      </c>
      <c r="K280" s="40"/>
      <c r="L280" s="42">
        <v>170.04</v>
      </c>
      <c r="M280" s="41">
        <v>170</v>
      </c>
      <c r="N280" s="47" t="s">
        <v>48</v>
      </c>
      <c r="O280" s="47" t="s">
        <v>122</v>
      </c>
    </row>
    <row r="281" spans="1:15" hidden="1" x14ac:dyDescent="0.25">
      <c r="A281" s="12" t="s">
        <v>30</v>
      </c>
      <c r="E281" s="46"/>
      <c r="F281" s="45"/>
      <c r="G281" s="44"/>
      <c r="H281" s="43"/>
      <c r="I281" s="42"/>
      <c r="J281" s="41"/>
      <c r="K281" s="40"/>
      <c r="L281" s="42"/>
      <c r="M281" s="41"/>
      <c r="N281" s="38"/>
      <c r="O281" s="38"/>
    </row>
    <row r="282" spans="1:15" ht="15.75" thickBot="1" x14ac:dyDescent="0.3">
      <c r="A282" s="12" t="s">
        <v>29</v>
      </c>
      <c r="B282" s="6"/>
      <c r="C282" s="6"/>
      <c r="D282" s="6"/>
      <c r="E282" s="37">
        <f>SUBTOTAL(9,E274:E281)</f>
        <v>17579.64</v>
      </c>
      <c r="F282" s="32">
        <f>SUBTOTAL(9,F274:F281)</f>
        <v>10240.030000000001</v>
      </c>
      <c r="G282" s="36">
        <f>SUBTOTAL(9,G274:G281)</f>
        <v>7339.61</v>
      </c>
      <c r="H282" s="22"/>
      <c r="I282" s="35">
        <f>SUBTOTAL(9,I274:I281)</f>
        <v>4072.6499999999996</v>
      </c>
      <c r="J282" s="34">
        <f>SUBTOTAL(9,J274:J281)</f>
        <v>13506.99</v>
      </c>
      <c r="K282" s="19"/>
      <c r="L282" s="35">
        <f>SUBTOTAL(9,L274:L281)</f>
        <v>10240.030000000001</v>
      </c>
      <c r="M282" s="34">
        <f>SUBTOTAL(9,M274:M281)</f>
        <v>10240</v>
      </c>
      <c r="N282" s="32">
        <f>SUBTOTAL(9,N274:N281)</f>
        <v>0</v>
      </c>
      <c r="O282" s="32">
        <f>SUBTOTAL(9,O274:O281)</f>
        <v>0</v>
      </c>
    </row>
    <row r="283" spans="1:15" ht="15.75" thickTop="1" x14ac:dyDescent="0.25">
      <c r="A283" s="12" t="s">
        <v>37</v>
      </c>
      <c r="B283" s="6" t="s">
        <v>115</v>
      </c>
      <c r="E283" s="51"/>
      <c r="F283" s="50"/>
      <c r="G283" s="49"/>
      <c r="H283" s="48"/>
      <c r="I283" s="27"/>
      <c r="J283" s="26"/>
      <c r="K283" s="13"/>
      <c r="L283" s="27"/>
      <c r="M283" s="26"/>
    </row>
    <row r="284" spans="1:15" x14ac:dyDescent="0.25">
      <c r="A284" s="12" t="s">
        <v>35</v>
      </c>
      <c r="E284" s="51"/>
      <c r="F284" s="50"/>
      <c r="G284" s="49"/>
      <c r="H284" s="48"/>
      <c r="I284" s="27"/>
      <c r="J284" s="26"/>
      <c r="K284" s="13"/>
      <c r="L284" s="27"/>
      <c r="M284" s="26"/>
    </row>
    <row r="285" spans="1:15" x14ac:dyDescent="0.25">
      <c r="A285" s="12" t="s">
        <v>34</v>
      </c>
      <c r="C285" s="4" t="s">
        <v>169</v>
      </c>
      <c r="E285" s="46">
        <v>25.96</v>
      </c>
      <c r="F285" s="45">
        <v>0</v>
      </c>
      <c r="G285" s="44">
        <v>25.96</v>
      </c>
      <c r="H285" s="43"/>
      <c r="I285" s="42">
        <v>50.68</v>
      </c>
      <c r="J285" s="41">
        <v>-24.72</v>
      </c>
      <c r="K285" s="40"/>
      <c r="L285" s="42">
        <v>0</v>
      </c>
      <c r="M285" s="41">
        <v>0</v>
      </c>
      <c r="N285" s="47" t="s">
        <v>114</v>
      </c>
      <c r="O285" s="47" t="s">
        <v>132</v>
      </c>
    </row>
    <row r="286" spans="1:15" x14ac:dyDescent="0.25">
      <c r="A286" s="12" t="s">
        <v>34</v>
      </c>
      <c r="C286" s="4" t="s">
        <v>130</v>
      </c>
      <c r="E286" s="46">
        <v>2784</v>
      </c>
      <c r="F286" s="45">
        <v>2810</v>
      </c>
      <c r="G286" s="44">
        <v>-26</v>
      </c>
      <c r="H286" s="43"/>
      <c r="I286" s="42">
        <v>2702.8</v>
      </c>
      <c r="J286" s="41">
        <v>81.2</v>
      </c>
      <c r="K286" s="40"/>
      <c r="L286" s="42">
        <v>2810</v>
      </c>
      <c r="M286" s="41">
        <v>2810</v>
      </c>
      <c r="N286" s="47" t="s">
        <v>114</v>
      </c>
      <c r="O286" s="47" t="s">
        <v>129</v>
      </c>
    </row>
    <row r="287" spans="1:15" x14ac:dyDescent="0.25">
      <c r="A287" s="12" t="s">
        <v>34</v>
      </c>
      <c r="C287" s="4" t="s">
        <v>128</v>
      </c>
      <c r="E287" s="46">
        <v>270.89999999999998</v>
      </c>
      <c r="F287" s="45">
        <v>0</v>
      </c>
      <c r="G287" s="44">
        <v>270.89999999999998</v>
      </c>
      <c r="H287" s="43"/>
      <c r="I287" s="42">
        <v>162.19</v>
      </c>
      <c r="J287" s="41">
        <v>108.71</v>
      </c>
      <c r="K287" s="40"/>
      <c r="L287" s="42">
        <v>0</v>
      </c>
      <c r="M287" s="41">
        <v>0</v>
      </c>
      <c r="N287" s="47" t="s">
        <v>114</v>
      </c>
      <c r="O287" s="47" t="s">
        <v>127</v>
      </c>
    </row>
    <row r="288" spans="1:15" x14ac:dyDescent="0.25">
      <c r="A288" s="12" t="s">
        <v>34</v>
      </c>
      <c r="C288" s="4" t="s">
        <v>123</v>
      </c>
      <c r="E288" s="46">
        <v>0</v>
      </c>
      <c r="F288" s="45">
        <v>60</v>
      </c>
      <c r="G288" s="44">
        <v>-60</v>
      </c>
      <c r="H288" s="43"/>
      <c r="I288" s="42">
        <v>0</v>
      </c>
      <c r="J288" s="41">
        <v>0</v>
      </c>
      <c r="K288" s="40"/>
      <c r="L288" s="42">
        <v>60</v>
      </c>
      <c r="M288" s="41">
        <v>60</v>
      </c>
      <c r="N288" s="47" t="s">
        <v>114</v>
      </c>
      <c r="O288" s="47" t="s">
        <v>122</v>
      </c>
    </row>
    <row r="289" spans="1:15" hidden="1" x14ac:dyDescent="0.25">
      <c r="A289" s="12" t="s">
        <v>30</v>
      </c>
      <c r="E289" s="46"/>
      <c r="F289" s="45"/>
      <c r="G289" s="44"/>
      <c r="H289" s="43"/>
      <c r="I289" s="42"/>
      <c r="J289" s="41"/>
      <c r="K289" s="40"/>
      <c r="L289" s="42"/>
      <c r="M289" s="41"/>
      <c r="N289" s="38"/>
      <c r="O289" s="38"/>
    </row>
    <row r="290" spans="1:15" ht="15.75" thickBot="1" x14ac:dyDescent="0.3">
      <c r="A290" s="12" t="s">
        <v>29</v>
      </c>
      <c r="B290" s="6"/>
      <c r="C290" s="6"/>
      <c r="D290" s="6"/>
      <c r="E290" s="37">
        <f>SUBTOTAL(9,E285:E289)</f>
        <v>3080.86</v>
      </c>
      <c r="F290" s="32">
        <f>SUBTOTAL(9,F285:F289)</f>
        <v>2870</v>
      </c>
      <c r="G290" s="36">
        <f>SUBTOTAL(9,G285:G289)</f>
        <v>210.85999999999996</v>
      </c>
      <c r="H290" s="22"/>
      <c r="I290" s="35">
        <f>SUBTOTAL(9,I285:I289)</f>
        <v>2915.67</v>
      </c>
      <c r="J290" s="34">
        <f>SUBTOTAL(9,J285:J289)</f>
        <v>165.19</v>
      </c>
      <c r="K290" s="19"/>
      <c r="L290" s="35">
        <f>SUBTOTAL(9,L285:L289)</f>
        <v>2870</v>
      </c>
      <c r="M290" s="34">
        <f>SUBTOTAL(9,M285:M289)</f>
        <v>2870</v>
      </c>
      <c r="N290" s="32">
        <f>SUBTOTAL(9,N285:N289)</f>
        <v>0</v>
      </c>
      <c r="O290" s="32">
        <f>SUBTOTAL(9,O285:O289)</f>
        <v>0</v>
      </c>
    </row>
    <row r="291" spans="1:15" ht="15.75" thickTop="1" x14ac:dyDescent="0.25">
      <c r="A291" s="12" t="s">
        <v>37</v>
      </c>
      <c r="B291" s="6" t="s">
        <v>296</v>
      </c>
      <c r="E291" s="51"/>
      <c r="F291" s="50"/>
      <c r="G291" s="49"/>
      <c r="H291" s="48"/>
      <c r="I291" s="27"/>
      <c r="J291" s="26"/>
      <c r="K291" s="13"/>
      <c r="L291" s="27"/>
      <c r="M291" s="26"/>
    </row>
    <row r="292" spans="1:15" x14ac:dyDescent="0.25">
      <c r="A292" s="12" t="s">
        <v>35</v>
      </c>
      <c r="E292" s="51"/>
      <c r="F292" s="50"/>
      <c r="G292" s="49"/>
      <c r="H292" s="48"/>
      <c r="I292" s="27"/>
      <c r="J292" s="26"/>
      <c r="K292" s="13"/>
      <c r="L292" s="27"/>
      <c r="M292" s="26"/>
    </row>
    <row r="293" spans="1:15" x14ac:dyDescent="0.25">
      <c r="A293" s="12" t="s">
        <v>34</v>
      </c>
      <c r="C293" s="4" t="s">
        <v>128</v>
      </c>
      <c r="E293" s="46">
        <v>0</v>
      </c>
      <c r="F293" s="45">
        <v>0</v>
      </c>
      <c r="G293" s="44">
        <v>0</v>
      </c>
      <c r="H293" s="43"/>
      <c r="I293" s="42">
        <v>0</v>
      </c>
      <c r="J293" s="41">
        <v>0</v>
      </c>
      <c r="K293" s="40"/>
      <c r="L293" s="42">
        <v>0</v>
      </c>
      <c r="M293" s="41">
        <v>0</v>
      </c>
      <c r="N293" s="47" t="s">
        <v>297</v>
      </c>
      <c r="O293" s="47" t="s">
        <v>127</v>
      </c>
    </row>
    <row r="294" spans="1:15" hidden="1" x14ac:dyDescent="0.25">
      <c r="A294" s="12" t="s">
        <v>30</v>
      </c>
      <c r="E294" s="46"/>
      <c r="F294" s="45"/>
      <c r="G294" s="44"/>
      <c r="H294" s="43"/>
      <c r="I294" s="42"/>
      <c r="J294" s="41"/>
      <c r="K294" s="40"/>
      <c r="L294" s="42"/>
      <c r="M294" s="41"/>
      <c r="N294" s="38"/>
      <c r="O294" s="38"/>
    </row>
    <row r="295" spans="1:15" ht="15.75" thickBot="1" x14ac:dyDescent="0.3">
      <c r="A295" s="12" t="s">
        <v>29</v>
      </c>
      <c r="B295" s="6"/>
      <c r="C295" s="6"/>
      <c r="D295" s="6"/>
      <c r="E295" s="37">
        <f>SUBTOTAL(9,E293:E294)</f>
        <v>0</v>
      </c>
      <c r="F295" s="32">
        <f>SUBTOTAL(9,F293:F294)</f>
        <v>0</v>
      </c>
      <c r="G295" s="36">
        <f>SUBTOTAL(9,G293:G294)</f>
        <v>0</v>
      </c>
      <c r="H295" s="22"/>
      <c r="I295" s="35">
        <f>SUBTOTAL(9,I293:I294)</f>
        <v>0</v>
      </c>
      <c r="J295" s="34">
        <f>SUBTOTAL(9,J293:J294)</f>
        <v>0</v>
      </c>
      <c r="K295" s="19"/>
      <c r="L295" s="35">
        <f>SUBTOTAL(9,L293:L294)</f>
        <v>0</v>
      </c>
      <c r="M295" s="34">
        <f>SUBTOTAL(9,M293:M294)</f>
        <v>0</v>
      </c>
      <c r="N295" s="32">
        <f>SUBTOTAL(9,N293:N294)</f>
        <v>0</v>
      </c>
      <c r="O295" s="32">
        <f>SUBTOTAL(9,O293:O294)</f>
        <v>0</v>
      </c>
    </row>
    <row r="296" spans="1:15" ht="15.75" thickTop="1" x14ac:dyDescent="0.25">
      <c r="A296" s="12" t="s">
        <v>37</v>
      </c>
      <c r="B296" s="6" t="s">
        <v>137</v>
      </c>
      <c r="E296" s="51"/>
      <c r="F296" s="50"/>
      <c r="G296" s="49"/>
      <c r="H296" s="48"/>
      <c r="I296" s="27"/>
      <c r="J296" s="26"/>
      <c r="K296" s="13"/>
      <c r="L296" s="27"/>
      <c r="M296" s="26"/>
    </row>
    <row r="297" spans="1:15" x14ac:dyDescent="0.25">
      <c r="A297" s="12" t="s">
        <v>35</v>
      </c>
      <c r="E297" s="51"/>
      <c r="F297" s="50"/>
      <c r="G297" s="49"/>
      <c r="H297" s="48"/>
      <c r="I297" s="27"/>
      <c r="J297" s="26"/>
      <c r="K297" s="13"/>
      <c r="L297" s="27"/>
      <c r="M297" s="26"/>
    </row>
    <row r="298" spans="1:15" x14ac:dyDescent="0.25">
      <c r="A298" s="12" t="s">
        <v>34</v>
      </c>
      <c r="C298" s="4" t="s">
        <v>136</v>
      </c>
      <c r="E298" s="46">
        <v>1423.75</v>
      </c>
      <c r="F298" s="45">
        <v>870</v>
      </c>
      <c r="G298" s="44">
        <v>553.75</v>
      </c>
      <c r="H298" s="43"/>
      <c r="I298" s="42">
        <v>1043.26</v>
      </c>
      <c r="J298" s="41">
        <v>380.49</v>
      </c>
      <c r="K298" s="40"/>
      <c r="L298" s="42">
        <v>870</v>
      </c>
      <c r="M298" s="41">
        <v>870</v>
      </c>
      <c r="N298" s="47" t="s">
        <v>131</v>
      </c>
      <c r="O298" s="47" t="s">
        <v>135</v>
      </c>
    </row>
    <row r="299" spans="1:15" x14ac:dyDescent="0.25">
      <c r="A299" s="12" t="s">
        <v>34</v>
      </c>
      <c r="C299" s="4" t="s">
        <v>134</v>
      </c>
      <c r="E299" s="46">
        <v>1939.53</v>
      </c>
      <c r="F299" s="45">
        <v>2290.0300000000002</v>
      </c>
      <c r="G299" s="44">
        <v>-350.5</v>
      </c>
      <c r="H299" s="43"/>
      <c r="I299" s="42">
        <v>938.4</v>
      </c>
      <c r="J299" s="41">
        <v>1001.13</v>
      </c>
      <c r="K299" s="40"/>
      <c r="L299" s="42">
        <v>2290.0300000000002</v>
      </c>
      <c r="M299" s="41">
        <v>2290</v>
      </c>
      <c r="N299" s="47" t="s">
        <v>131</v>
      </c>
      <c r="O299" s="47" t="s">
        <v>133</v>
      </c>
    </row>
    <row r="300" spans="1:15" x14ac:dyDescent="0.25">
      <c r="A300" s="12" t="s">
        <v>34</v>
      </c>
      <c r="C300" s="4" t="s">
        <v>169</v>
      </c>
      <c r="E300" s="46">
        <v>25.96</v>
      </c>
      <c r="F300" s="45">
        <v>0</v>
      </c>
      <c r="G300" s="44">
        <v>25.96</v>
      </c>
      <c r="H300" s="43"/>
      <c r="I300" s="42">
        <v>50.68</v>
      </c>
      <c r="J300" s="41">
        <v>-24.72</v>
      </c>
      <c r="K300" s="40"/>
      <c r="L300" s="42">
        <v>0</v>
      </c>
      <c r="M300" s="41">
        <v>0</v>
      </c>
      <c r="N300" s="47" t="s">
        <v>131</v>
      </c>
      <c r="O300" s="47" t="s">
        <v>132</v>
      </c>
    </row>
    <row r="301" spans="1:15" x14ac:dyDescent="0.25">
      <c r="A301" s="12" t="s">
        <v>34</v>
      </c>
      <c r="C301" s="4" t="s">
        <v>130</v>
      </c>
      <c r="E301" s="46">
        <v>36728.5</v>
      </c>
      <c r="F301" s="45">
        <v>37020</v>
      </c>
      <c r="G301" s="44">
        <v>-291.5</v>
      </c>
      <c r="H301" s="43"/>
      <c r="I301" s="42">
        <v>24721.66</v>
      </c>
      <c r="J301" s="41">
        <v>12006.84</v>
      </c>
      <c r="K301" s="40"/>
      <c r="L301" s="42">
        <v>37020</v>
      </c>
      <c r="M301" s="41">
        <v>37020</v>
      </c>
      <c r="N301" s="47" t="s">
        <v>131</v>
      </c>
      <c r="O301" s="47" t="s">
        <v>129</v>
      </c>
    </row>
    <row r="302" spans="1:15" x14ac:dyDescent="0.25">
      <c r="A302" s="12" t="s">
        <v>34</v>
      </c>
      <c r="C302" s="4" t="s">
        <v>128</v>
      </c>
      <c r="E302" s="46">
        <v>788.37</v>
      </c>
      <c r="F302" s="45">
        <v>0</v>
      </c>
      <c r="G302" s="44">
        <v>788.37</v>
      </c>
      <c r="H302" s="43"/>
      <c r="I302" s="42">
        <v>2040.56</v>
      </c>
      <c r="J302" s="41">
        <v>-1252.19</v>
      </c>
      <c r="K302" s="40"/>
      <c r="L302" s="42">
        <v>0</v>
      </c>
      <c r="M302" s="41">
        <v>0</v>
      </c>
      <c r="N302" s="47" t="s">
        <v>131</v>
      </c>
      <c r="O302" s="47" t="s">
        <v>127</v>
      </c>
    </row>
    <row r="303" spans="1:15" x14ac:dyDescent="0.25">
      <c r="A303" s="12" t="s">
        <v>34</v>
      </c>
      <c r="C303" s="4" t="s">
        <v>123</v>
      </c>
      <c r="E303" s="46">
        <v>586.5</v>
      </c>
      <c r="F303" s="45">
        <v>0</v>
      </c>
      <c r="G303" s="44">
        <v>586.5</v>
      </c>
      <c r="H303" s="43"/>
      <c r="I303" s="42">
        <v>0</v>
      </c>
      <c r="J303" s="41">
        <v>586.5</v>
      </c>
      <c r="K303" s="40"/>
      <c r="L303" s="42">
        <v>0</v>
      </c>
      <c r="M303" s="41">
        <v>0</v>
      </c>
      <c r="N303" s="47" t="s">
        <v>131</v>
      </c>
      <c r="O303" s="47" t="s">
        <v>122</v>
      </c>
    </row>
    <row r="304" spans="1:15" x14ac:dyDescent="0.25">
      <c r="A304" s="12" t="s">
        <v>34</v>
      </c>
      <c r="C304" s="4" t="s">
        <v>139</v>
      </c>
      <c r="E304" s="46">
        <v>206.95</v>
      </c>
      <c r="F304" s="45">
        <v>0</v>
      </c>
      <c r="G304" s="44">
        <v>206.95</v>
      </c>
      <c r="H304" s="43"/>
      <c r="I304" s="42">
        <v>0</v>
      </c>
      <c r="J304" s="41">
        <v>206.95</v>
      </c>
      <c r="K304" s="40"/>
      <c r="L304" s="42">
        <v>0</v>
      </c>
      <c r="M304" s="41">
        <v>0</v>
      </c>
      <c r="N304" s="47" t="s">
        <v>131</v>
      </c>
      <c r="O304" s="47" t="s">
        <v>138</v>
      </c>
    </row>
    <row r="305" spans="1:15" hidden="1" x14ac:dyDescent="0.25">
      <c r="A305" s="12" t="s">
        <v>30</v>
      </c>
      <c r="E305" s="46"/>
      <c r="F305" s="45"/>
      <c r="G305" s="44"/>
      <c r="H305" s="43"/>
      <c r="I305" s="42"/>
      <c r="J305" s="41"/>
      <c r="K305" s="40"/>
      <c r="L305" s="42"/>
      <c r="M305" s="41"/>
      <c r="N305" s="38"/>
      <c r="O305" s="38"/>
    </row>
    <row r="306" spans="1:15" ht="15.75" thickBot="1" x14ac:dyDescent="0.3">
      <c r="A306" s="12" t="s">
        <v>29</v>
      </c>
      <c r="B306" s="6"/>
      <c r="C306" s="6"/>
      <c r="D306" s="6"/>
      <c r="E306" s="37">
        <f>SUBTOTAL(9,E298:E305)</f>
        <v>41699.56</v>
      </c>
      <c r="F306" s="32">
        <f>SUBTOTAL(9,F298:F305)</f>
        <v>40180.03</v>
      </c>
      <c r="G306" s="36">
        <f>SUBTOTAL(9,G298:G305)</f>
        <v>1519.53</v>
      </c>
      <c r="H306" s="22"/>
      <c r="I306" s="35">
        <f>SUBTOTAL(9,I298:I305)</f>
        <v>28794.560000000001</v>
      </c>
      <c r="J306" s="34">
        <f>SUBTOTAL(9,J298:J305)</f>
        <v>12905</v>
      </c>
      <c r="K306" s="19"/>
      <c r="L306" s="35">
        <f>SUBTOTAL(9,L298:L305)</f>
        <v>40180.03</v>
      </c>
      <c r="M306" s="34">
        <f>SUBTOTAL(9,M298:M305)</f>
        <v>40180</v>
      </c>
      <c r="N306" s="32">
        <f>SUBTOTAL(9,N298:N305)</f>
        <v>0</v>
      </c>
      <c r="O306" s="32">
        <f>SUBTOTAL(9,O298:O305)</f>
        <v>0</v>
      </c>
    </row>
    <row r="307" spans="1:15" ht="15.75" thickTop="1" x14ac:dyDescent="0.25">
      <c r="A307" s="12" t="s">
        <v>37</v>
      </c>
      <c r="B307" s="6" t="s">
        <v>47</v>
      </c>
      <c r="E307" s="51"/>
      <c r="F307" s="50"/>
      <c r="G307" s="49"/>
      <c r="H307" s="48"/>
      <c r="I307" s="27"/>
      <c r="J307" s="26"/>
      <c r="K307" s="13"/>
      <c r="L307" s="27"/>
      <c r="M307" s="26"/>
    </row>
    <row r="308" spans="1:15" x14ac:dyDescent="0.25">
      <c r="A308" s="12" t="s">
        <v>35</v>
      </c>
      <c r="E308" s="51"/>
      <c r="F308" s="50"/>
      <c r="G308" s="49"/>
      <c r="H308" s="48"/>
      <c r="I308" s="27"/>
      <c r="J308" s="26"/>
      <c r="K308" s="13"/>
      <c r="L308" s="27"/>
      <c r="M308" s="26"/>
    </row>
    <row r="309" spans="1:15" x14ac:dyDescent="0.25">
      <c r="A309" s="12" t="s">
        <v>34</v>
      </c>
      <c r="C309" s="4" t="s">
        <v>128</v>
      </c>
      <c r="E309" s="46">
        <v>1275.81</v>
      </c>
      <c r="F309" s="45">
        <v>0</v>
      </c>
      <c r="G309" s="44">
        <v>1275.81</v>
      </c>
      <c r="H309" s="43"/>
      <c r="I309" s="42">
        <v>5153.17</v>
      </c>
      <c r="J309" s="41">
        <v>-3877.36</v>
      </c>
      <c r="K309" s="40"/>
      <c r="L309" s="42">
        <v>0</v>
      </c>
      <c r="M309" s="41">
        <v>0</v>
      </c>
      <c r="N309" s="47" t="s">
        <v>46</v>
      </c>
      <c r="O309" s="47" t="s">
        <v>127</v>
      </c>
    </row>
    <row r="310" spans="1:15" x14ac:dyDescent="0.25">
      <c r="A310" s="12" t="s">
        <v>34</v>
      </c>
      <c r="C310" s="4" t="s">
        <v>123</v>
      </c>
      <c r="E310" s="46">
        <v>433.72</v>
      </c>
      <c r="F310" s="45">
        <v>0</v>
      </c>
      <c r="G310" s="44">
        <v>433.72</v>
      </c>
      <c r="H310" s="43"/>
      <c r="I310" s="42">
        <v>0</v>
      </c>
      <c r="J310" s="41">
        <v>433.72</v>
      </c>
      <c r="K310" s="40"/>
      <c r="L310" s="42">
        <v>0</v>
      </c>
      <c r="M310" s="41">
        <v>0</v>
      </c>
      <c r="N310" s="47" t="s">
        <v>46</v>
      </c>
      <c r="O310" s="47" t="s">
        <v>122</v>
      </c>
    </row>
    <row r="311" spans="1:15" hidden="1" x14ac:dyDescent="0.25">
      <c r="A311" s="12" t="s">
        <v>30</v>
      </c>
      <c r="E311" s="46"/>
      <c r="F311" s="45"/>
      <c r="G311" s="44"/>
      <c r="H311" s="43"/>
      <c r="I311" s="42"/>
      <c r="J311" s="41"/>
      <c r="K311" s="40"/>
      <c r="L311" s="42"/>
      <c r="M311" s="41"/>
      <c r="N311" s="38"/>
      <c r="O311" s="38"/>
    </row>
    <row r="312" spans="1:15" ht="15.75" thickBot="1" x14ac:dyDescent="0.3">
      <c r="A312" s="12" t="s">
        <v>29</v>
      </c>
      <c r="B312" s="6"/>
      <c r="C312" s="6"/>
      <c r="D312" s="6"/>
      <c r="E312" s="37">
        <f>SUBTOTAL(9,E309:E311)</f>
        <v>1709.53</v>
      </c>
      <c r="F312" s="32">
        <f>SUBTOTAL(9,F309:F311)</f>
        <v>0</v>
      </c>
      <c r="G312" s="36">
        <f>SUBTOTAL(9,G309:G311)</f>
        <v>1709.53</v>
      </c>
      <c r="H312" s="22"/>
      <c r="I312" s="35">
        <f>SUBTOTAL(9,I309:I311)</f>
        <v>5153.17</v>
      </c>
      <c r="J312" s="34">
        <f>SUBTOTAL(9,J309:J311)</f>
        <v>-3443.6400000000003</v>
      </c>
      <c r="K312" s="19"/>
      <c r="L312" s="35">
        <f>SUBTOTAL(9,L309:L311)</f>
        <v>0</v>
      </c>
      <c r="M312" s="34">
        <f>SUBTOTAL(9,M309:M311)</f>
        <v>0</v>
      </c>
      <c r="N312" s="32">
        <f>SUBTOTAL(9,N309:N311)</f>
        <v>0</v>
      </c>
      <c r="O312" s="32">
        <f>SUBTOTAL(9,O309:O311)</f>
        <v>0</v>
      </c>
    </row>
    <row r="313" spans="1:15" ht="15.75" thickTop="1" x14ac:dyDescent="0.25">
      <c r="A313" s="12" t="s">
        <v>37</v>
      </c>
      <c r="B313" s="6" t="s">
        <v>45</v>
      </c>
      <c r="E313" s="51"/>
      <c r="F313" s="50"/>
      <c r="G313" s="49"/>
      <c r="H313" s="48"/>
      <c r="I313" s="27"/>
      <c r="J313" s="26"/>
      <c r="K313" s="13"/>
      <c r="L313" s="27"/>
      <c r="M313" s="26"/>
    </row>
    <row r="314" spans="1:15" x14ac:dyDescent="0.25">
      <c r="A314" s="12" t="s">
        <v>35</v>
      </c>
      <c r="E314" s="51"/>
      <c r="F314" s="50"/>
      <c r="G314" s="49"/>
      <c r="H314" s="48"/>
      <c r="I314" s="27"/>
      <c r="J314" s="26"/>
      <c r="K314" s="13"/>
      <c r="L314" s="27"/>
      <c r="M314" s="26"/>
    </row>
    <row r="315" spans="1:15" x14ac:dyDescent="0.25">
      <c r="A315" s="12" t="s">
        <v>34</v>
      </c>
      <c r="C315" s="4" t="s">
        <v>125</v>
      </c>
      <c r="E315" s="46">
        <v>985</v>
      </c>
      <c r="F315" s="45">
        <v>0</v>
      </c>
      <c r="G315" s="44">
        <v>985</v>
      </c>
      <c r="H315" s="43"/>
      <c r="I315" s="42">
        <v>537.1</v>
      </c>
      <c r="J315" s="41">
        <v>447.9</v>
      </c>
      <c r="K315" s="40"/>
      <c r="L315" s="42">
        <v>0</v>
      </c>
      <c r="M315" s="41">
        <v>0</v>
      </c>
      <c r="N315" s="47" t="s">
        <v>44</v>
      </c>
      <c r="O315" s="47" t="s">
        <v>124</v>
      </c>
    </row>
    <row r="316" spans="1:15" x14ac:dyDescent="0.25">
      <c r="A316" s="12" t="s">
        <v>34</v>
      </c>
      <c r="C316" s="4" t="s">
        <v>128</v>
      </c>
      <c r="E316" s="46">
        <v>30.5</v>
      </c>
      <c r="F316" s="45">
        <v>0</v>
      </c>
      <c r="G316" s="44">
        <v>30.5</v>
      </c>
      <c r="H316" s="43"/>
      <c r="I316" s="42">
        <v>0</v>
      </c>
      <c r="J316" s="41">
        <v>30.5</v>
      </c>
      <c r="K316" s="40"/>
      <c r="L316" s="42">
        <v>0</v>
      </c>
      <c r="M316" s="41">
        <v>0</v>
      </c>
      <c r="N316" s="47" t="s">
        <v>44</v>
      </c>
      <c r="O316" s="47" t="s">
        <v>127</v>
      </c>
    </row>
    <row r="317" spans="1:15" hidden="1" x14ac:dyDescent="0.25">
      <c r="A317" s="12" t="s">
        <v>30</v>
      </c>
      <c r="E317" s="46"/>
      <c r="F317" s="45"/>
      <c r="G317" s="44"/>
      <c r="H317" s="43"/>
      <c r="I317" s="42"/>
      <c r="J317" s="41"/>
      <c r="K317" s="40"/>
      <c r="L317" s="42"/>
      <c r="M317" s="41"/>
      <c r="N317" s="38"/>
      <c r="O317" s="38"/>
    </row>
    <row r="318" spans="1:15" ht="15.75" thickBot="1" x14ac:dyDescent="0.3">
      <c r="A318" s="12" t="s">
        <v>29</v>
      </c>
      <c r="B318" s="6"/>
      <c r="C318" s="6"/>
      <c r="D318" s="6"/>
      <c r="E318" s="37">
        <f>SUBTOTAL(9,E315:E317)</f>
        <v>1015.5</v>
      </c>
      <c r="F318" s="32">
        <f>SUBTOTAL(9,F315:F317)</f>
        <v>0</v>
      </c>
      <c r="G318" s="36">
        <f>SUBTOTAL(9,G315:G317)</f>
        <v>1015.5</v>
      </c>
      <c r="H318" s="22"/>
      <c r="I318" s="35">
        <f>SUBTOTAL(9,I315:I317)</f>
        <v>537.1</v>
      </c>
      <c r="J318" s="34">
        <f>SUBTOTAL(9,J315:J317)</f>
        <v>478.4</v>
      </c>
      <c r="K318" s="19"/>
      <c r="L318" s="35">
        <f>SUBTOTAL(9,L315:L317)</f>
        <v>0</v>
      </c>
      <c r="M318" s="34">
        <f>SUBTOTAL(9,M315:M317)</f>
        <v>0</v>
      </c>
      <c r="N318" s="32">
        <f>SUBTOTAL(9,N315:N317)</f>
        <v>0</v>
      </c>
      <c r="O318" s="32">
        <f>SUBTOTAL(9,O315:O317)</f>
        <v>0</v>
      </c>
    </row>
    <row r="319" spans="1:15" ht="15.75" thickTop="1" x14ac:dyDescent="0.25">
      <c r="A319" s="12" t="s">
        <v>37</v>
      </c>
      <c r="B319" s="6" t="s">
        <v>43</v>
      </c>
      <c r="E319" s="51"/>
      <c r="F319" s="50"/>
      <c r="G319" s="49"/>
      <c r="H319" s="48"/>
      <c r="I319" s="27"/>
      <c r="J319" s="26"/>
      <c r="K319" s="13"/>
      <c r="L319" s="27"/>
      <c r="M319" s="26"/>
    </row>
    <row r="320" spans="1:15" x14ac:dyDescent="0.25">
      <c r="A320" s="12" t="s">
        <v>35</v>
      </c>
      <c r="E320" s="51"/>
      <c r="F320" s="50"/>
      <c r="G320" s="49"/>
      <c r="H320" s="48"/>
      <c r="I320" s="27"/>
      <c r="J320" s="26"/>
      <c r="K320" s="13"/>
      <c r="L320" s="27"/>
      <c r="M320" s="26"/>
    </row>
    <row r="321" spans="1:15" x14ac:dyDescent="0.25">
      <c r="A321" s="12" t="s">
        <v>34</v>
      </c>
      <c r="C321" s="4" t="s">
        <v>128</v>
      </c>
      <c r="E321" s="46">
        <v>0</v>
      </c>
      <c r="F321" s="45">
        <v>0</v>
      </c>
      <c r="G321" s="44">
        <v>0</v>
      </c>
      <c r="H321" s="43"/>
      <c r="I321" s="42">
        <v>0</v>
      </c>
      <c r="J321" s="41">
        <v>0</v>
      </c>
      <c r="K321" s="40"/>
      <c r="L321" s="42">
        <v>0</v>
      </c>
      <c r="M321" s="41">
        <v>0</v>
      </c>
      <c r="N321" s="47" t="s">
        <v>42</v>
      </c>
      <c r="O321" s="47" t="s">
        <v>127</v>
      </c>
    </row>
    <row r="322" spans="1:15" hidden="1" x14ac:dyDescent="0.25">
      <c r="A322" s="12" t="s">
        <v>30</v>
      </c>
      <c r="E322" s="46"/>
      <c r="F322" s="45"/>
      <c r="G322" s="44"/>
      <c r="H322" s="43"/>
      <c r="I322" s="42"/>
      <c r="J322" s="41"/>
      <c r="K322" s="40"/>
      <c r="L322" s="42"/>
      <c r="M322" s="41"/>
      <c r="N322" s="38"/>
      <c r="O322" s="38"/>
    </row>
    <row r="323" spans="1:15" ht="15.75" thickBot="1" x14ac:dyDescent="0.3">
      <c r="A323" s="12" t="s">
        <v>29</v>
      </c>
      <c r="B323" s="6"/>
      <c r="C323" s="6"/>
      <c r="D323" s="6"/>
      <c r="E323" s="37">
        <f>SUBTOTAL(9,E321:E322)</f>
        <v>0</v>
      </c>
      <c r="F323" s="32">
        <f>SUBTOTAL(9,F321:F322)</f>
        <v>0</v>
      </c>
      <c r="G323" s="36">
        <f>SUBTOTAL(9,G321:G322)</f>
        <v>0</v>
      </c>
      <c r="H323" s="22"/>
      <c r="I323" s="35">
        <f>SUBTOTAL(9,I321:I322)</f>
        <v>0</v>
      </c>
      <c r="J323" s="34">
        <f>SUBTOTAL(9,J321:J322)</f>
        <v>0</v>
      </c>
      <c r="K323" s="19"/>
      <c r="L323" s="35">
        <f>SUBTOTAL(9,L321:L322)</f>
        <v>0</v>
      </c>
      <c r="M323" s="34">
        <f>SUBTOTAL(9,M321:M322)</f>
        <v>0</v>
      </c>
      <c r="N323" s="32">
        <f>SUBTOTAL(9,N321:N322)</f>
        <v>0</v>
      </c>
      <c r="O323" s="32">
        <f>SUBTOTAL(9,O321:O322)</f>
        <v>0</v>
      </c>
    </row>
    <row r="324" spans="1:15" ht="15.75" thickTop="1" x14ac:dyDescent="0.25">
      <c r="A324" s="12" t="s">
        <v>37</v>
      </c>
      <c r="B324" s="6" t="s">
        <v>41</v>
      </c>
      <c r="E324" s="51"/>
      <c r="F324" s="50"/>
      <c r="G324" s="49"/>
      <c r="H324" s="48"/>
      <c r="I324" s="27"/>
      <c r="J324" s="26"/>
      <c r="K324" s="13"/>
      <c r="L324" s="27"/>
      <c r="M324" s="26"/>
    </row>
    <row r="325" spans="1:15" x14ac:dyDescent="0.25">
      <c r="A325" s="12" t="s">
        <v>35</v>
      </c>
      <c r="E325" s="51"/>
      <c r="F325" s="50"/>
      <c r="G325" s="49"/>
      <c r="H325" s="48"/>
      <c r="I325" s="27"/>
      <c r="J325" s="26"/>
      <c r="K325" s="13"/>
      <c r="L325" s="27"/>
      <c r="M325" s="26"/>
    </row>
    <row r="326" spans="1:15" x14ac:dyDescent="0.25">
      <c r="A326" s="12" t="s">
        <v>34</v>
      </c>
      <c r="C326" s="4" t="s">
        <v>125</v>
      </c>
      <c r="E326" s="46">
        <v>0</v>
      </c>
      <c r="F326" s="45">
        <v>0</v>
      </c>
      <c r="G326" s="44">
        <v>0</v>
      </c>
      <c r="H326" s="43"/>
      <c r="I326" s="42">
        <v>0</v>
      </c>
      <c r="J326" s="41">
        <v>0</v>
      </c>
      <c r="K326" s="40"/>
      <c r="L326" s="42">
        <v>0</v>
      </c>
      <c r="M326" s="41">
        <v>0</v>
      </c>
      <c r="N326" s="47" t="s">
        <v>40</v>
      </c>
      <c r="O326" s="47" t="s">
        <v>124</v>
      </c>
    </row>
    <row r="327" spans="1:15" x14ac:dyDescent="0.25">
      <c r="A327" s="12" t="s">
        <v>34</v>
      </c>
      <c r="C327" s="4" t="s">
        <v>128</v>
      </c>
      <c r="E327" s="46">
        <v>468.15</v>
      </c>
      <c r="F327" s="45">
        <v>0</v>
      </c>
      <c r="G327" s="44">
        <v>468.15</v>
      </c>
      <c r="H327" s="43"/>
      <c r="I327" s="42">
        <v>0</v>
      </c>
      <c r="J327" s="41">
        <v>468.15</v>
      </c>
      <c r="K327" s="40"/>
      <c r="L327" s="42">
        <v>0</v>
      </c>
      <c r="M327" s="41">
        <v>0</v>
      </c>
      <c r="N327" s="47" t="s">
        <v>40</v>
      </c>
      <c r="O327" s="47" t="s">
        <v>127</v>
      </c>
    </row>
    <row r="328" spans="1:15" x14ac:dyDescent="0.25">
      <c r="A328" s="12" t="s">
        <v>34</v>
      </c>
      <c r="C328" s="4" t="s">
        <v>139</v>
      </c>
      <c r="E328" s="46">
        <v>138.6</v>
      </c>
      <c r="F328" s="45">
        <v>0</v>
      </c>
      <c r="G328" s="44">
        <v>138.6</v>
      </c>
      <c r="H328" s="43"/>
      <c r="I328" s="42">
        <v>0</v>
      </c>
      <c r="J328" s="41">
        <v>138.6</v>
      </c>
      <c r="K328" s="40"/>
      <c r="L328" s="42">
        <v>0</v>
      </c>
      <c r="M328" s="41">
        <v>0</v>
      </c>
      <c r="N328" s="47" t="s">
        <v>40</v>
      </c>
      <c r="O328" s="47" t="s">
        <v>138</v>
      </c>
    </row>
    <row r="329" spans="1:15" hidden="1" x14ac:dyDescent="0.25">
      <c r="A329" s="12" t="s">
        <v>30</v>
      </c>
      <c r="E329" s="46"/>
      <c r="F329" s="45"/>
      <c r="G329" s="44"/>
      <c r="H329" s="43"/>
      <c r="I329" s="42"/>
      <c r="J329" s="41"/>
      <c r="K329" s="40"/>
      <c r="L329" s="42"/>
      <c r="M329" s="41"/>
      <c r="N329" s="38"/>
      <c r="O329" s="38"/>
    </row>
    <row r="330" spans="1:15" ht="15.75" thickBot="1" x14ac:dyDescent="0.3">
      <c r="A330" s="12" t="s">
        <v>29</v>
      </c>
      <c r="B330" s="6"/>
      <c r="C330" s="6"/>
      <c r="D330" s="6"/>
      <c r="E330" s="37">
        <f>SUBTOTAL(9,E326:E329)</f>
        <v>606.75</v>
      </c>
      <c r="F330" s="32">
        <f>SUBTOTAL(9,F326:F329)</f>
        <v>0</v>
      </c>
      <c r="G330" s="36">
        <f>SUBTOTAL(9,G326:G329)</f>
        <v>606.75</v>
      </c>
      <c r="H330" s="22"/>
      <c r="I330" s="35">
        <f>SUBTOTAL(9,I326:I329)</f>
        <v>0</v>
      </c>
      <c r="J330" s="34">
        <f>SUBTOTAL(9,J326:J329)</f>
        <v>606.75</v>
      </c>
      <c r="K330" s="19"/>
      <c r="L330" s="35">
        <f>SUBTOTAL(9,L326:L329)</f>
        <v>0</v>
      </c>
      <c r="M330" s="34">
        <f>SUBTOTAL(9,M326:M329)</f>
        <v>0</v>
      </c>
      <c r="N330" s="32">
        <f>SUBTOTAL(9,N326:N329)</f>
        <v>0</v>
      </c>
      <c r="O330" s="32">
        <f>SUBTOTAL(9,O326:O329)</f>
        <v>0</v>
      </c>
    </row>
    <row r="331" spans="1:15" ht="15.75" thickTop="1" x14ac:dyDescent="0.25">
      <c r="A331" s="12" t="s">
        <v>37</v>
      </c>
      <c r="B331" s="6" t="s">
        <v>39</v>
      </c>
      <c r="E331" s="51"/>
      <c r="F331" s="50"/>
      <c r="G331" s="49"/>
      <c r="H331" s="48"/>
      <c r="I331" s="27"/>
      <c r="J331" s="26"/>
      <c r="K331" s="13"/>
      <c r="L331" s="27"/>
      <c r="M331" s="26"/>
    </row>
    <row r="332" spans="1:15" x14ac:dyDescent="0.25">
      <c r="A332" s="12" t="s">
        <v>35</v>
      </c>
      <c r="E332" s="51"/>
      <c r="F332" s="50"/>
      <c r="G332" s="49"/>
      <c r="H332" s="48"/>
      <c r="I332" s="27"/>
      <c r="J332" s="26"/>
      <c r="K332" s="13"/>
      <c r="L332" s="27"/>
      <c r="M332" s="26"/>
    </row>
    <row r="333" spans="1:15" x14ac:dyDescent="0.25">
      <c r="A333" s="12" t="s">
        <v>34</v>
      </c>
      <c r="C333" s="4" t="s">
        <v>125</v>
      </c>
      <c r="E333" s="46">
        <v>279</v>
      </c>
      <c r="F333" s="45">
        <v>0</v>
      </c>
      <c r="G333" s="44">
        <v>279</v>
      </c>
      <c r="H333" s="43"/>
      <c r="I333" s="42">
        <v>0</v>
      </c>
      <c r="J333" s="41">
        <v>279</v>
      </c>
      <c r="K333" s="40"/>
      <c r="L333" s="42">
        <v>0</v>
      </c>
      <c r="M333" s="41">
        <v>0</v>
      </c>
      <c r="N333" s="47" t="s">
        <v>38</v>
      </c>
      <c r="O333" s="47" t="s">
        <v>124</v>
      </c>
    </row>
    <row r="334" spans="1:15" x14ac:dyDescent="0.25">
      <c r="A334" s="12" t="s">
        <v>34</v>
      </c>
      <c r="C334" s="4" t="s">
        <v>130</v>
      </c>
      <c r="E334" s="46">
        <v>5444.5</v>
      </c>
      <c r="F334" s="45">
        <v>13670</v>
      </c>
      <c r="G334" s="44">
        <v>-8225.5</v>
      </c>
      <c r="H334" s="43"/>
      <c r="I334" s="42">
        <v>4498.66</v>
      </c>
      <c r="J334" s="41">
        <v>945.84</v>
      </c>
      <c r="K334" s="40"/>
      <c r="L334" s="42">
        <v>13670</v>
      </c>
      <c r="M334" s="41">
        <v>13670</v>
      </c>
      <c r="N334" s="47" t="s">
        <v>38</v>
      </c>
      <c r="O334" s="47" t="s">
        <v>129</v>
      </c>
    </row>
    <row r="335" spans="1:15" x14ac:dyDescent="0.25">
      <c r="A335" s="12" t="s">
        <v>34</v>
      </c>
      <c r="C335" s="4" t="s">
        <v>128</v>
      </c>
      <c r="E335" s="46">
        <v>4216.6400000000003</v>
      </c>
      <c r="F335" s="45">
        <v>0</v>
      </c>
      <c r="G335" s="44">
        <v>4216.6400000000003</v>
      </c>
      <c r="H335" s="43"/>
      <c r="I335" s="42">
        <v>454.05</v>
      </c>
      <c r="J335" s="41">
        <v>3762.59</v>
      </c>
      <c r="K335" s="40"/>
      <c r="L335" s="42">
        <v>0</v>
      </c>
      <c r="M335" s="41">
        <v>0</v>
      </c>
      <c r="N335" s="47" t="s">
        <v>38</v>
      </c>
      <c r="O335" s="47" t="s">
        <v>127</v>
      </c>
    </row>
    <row r="336" spans="1:15" x14ac:dyDescent="0.25">
      <c r="A336" s="12" t="s">
        <v>34</v>
      </c>
      <c r="C336" s="4" t="s">
        <v>123</v>
      </c>
      <c r="E336" s="46">
        <v>0</v>
      </c>
      <c r="F336" s="45">
        <v>0</v>
      </c>
      <c r="G336" s="44">
        <v>0</v>
      </c>
      <c r="H336" s="43"/>
      <c r="I336" s="42">
        <v>135</v>
      </c>
      <c r="J336" s="41">
        <v>-135</v>
      </c>
      <c r="K336" s="40"/>
      <c r="L336" s="42">
        <v>0</v>
      </c>
      <c r="M336" s="41">
        <v>0</v>
      </c>
      <c r="N336" s="47" t="s">
        <v>38</v>
      </c>
      <c r="O336" s="47" t="s">
        <v>122</v>
      </c>
    </row>
    <row r="337" spans="1:15" hidden="1" x14ac:dyDescent="0.25">
      <c r="A337" s="12" t="s">
        <v>30</v>
      </c>
      <c r="E337" s="46"/>
      <c r="F337" s="45"/>
      <c r="G337" s="44"/>
      <c r="H337" s="43"/>
      <c r="I337" s="42"/>
      <c r="J337" s="41"/>
      <c r="K337" s="40"/>
      <c r="L337" s="42"/>
      <c r="M337" s="41"/>
      <c r="N337" s="38"/>
      <c r="O337" s="38"/>
    </row>
    <row r="338" spans="1:15" ht="15.75" thickBot="1" x14ac:dyDescent="0.3">
      <c r="A338" s="12" t="s">
        <v>29</v>
      </c>
      <c r="B338" s="6"/>
      <c r="C338" s="6"/>
      <c r="D338" s="6"/>
      <c r="E338" s="37">
        <f>SUBTOTAL(9,E333:E337)</f>
        <v>9940.14</v>
      </c>
      <c r="F338" s="32">
        <f>SUBTOTAL(9,F333:F337)</f>
        <v>13670</v>
      </c>
      <c r="G338" s="36">
        <f>SUBTOTAL(9,G333:G337)</f>
        <v>-3729.8599999999997</v>
      </c>
      <c r="H338" s="22"/>
      <c r="I338" s="35">
        <f>SUBTOTAL(9,I333:I337)</f>
        <v>5087.71</v>
      </c>
      <c r="J338" s="34">
        <f>SUBTOTAL(9,J333:J337)</f>
        <v>4852.43</v>
      </c>
      <c r="K338" s="19"/>
      <c r="L338" s="35">
        <f>SUBTOTAL(9,L333:L337)</f>
        <v>13670</v>
      </c>
      <c r="M338" s="34">
        <f>SUBTOTAL(9,M333:M337)</f>
        <v>13670</v>
      </c>
      <c r="N338" s="32">
        <f>SUBTOTAL(9,N333:N337)</f>
        <v>0</v>
      </c>
      <c r="O338" s="32">
        <f>SUBTOTAL(9,O333:O337)</f>
        <v>0</v>
      </c>
    </row>
    <row r="339" spans="1:15" ht="15.75" thickTop="1" x14ac:dyDescent="0.25">
      <c r="A339" s="12" t="s">
        <v>37</v>
      </c>
      <c r="B339" s="6" t="s">
        <v>36</v>
      </c>
      <c r="E339" s="51"/>
      <c r="F339" s="50"/>
      <c r="G339" s="49"/>
      <c r="H339" s="48"/>
      <c r="I339" s="27"/>
      <c r="J339" s="26"/>
      <c r="K339" s="13"/>
      <c r="L339" s="27"/>
      <c r="M339" s="26"/>
    </row>
    <row r="340" spans="1:15" x14ac:dyDescent="0.25">
      <c r="A340" s="12" t="s">
        <v>35</v>
      </c>
      <c r="E340" s="51"/>
      <c r="F340" s="50"/>
      <c r="G340" s="49"/>
      <c r="H340" s="48"/>
      <c r="I340" s="27"/>
      <c r="J340" s="26"/>
      <c r="K340" s="13"/>
      <c r="L340" s="27"/>
      <c r="M340" s="26"/>
    </row>
    <row r="341" spans="1:15" x14ac:dyDescent="0.25">
      <c r="A341" s="12" t="s">
        <v>34</v>
      </c>
      <c r="C341" s="4" t="s">
        <v>125</v>
      </c>
      <c r="E341" s="46">
        <v>201</v>
      </c>
      <c r="F341" s="45">
        <v>0</v>
      </c>
      <c r="G341" s="44">
        <v>201</v>
      </c>
      <c r="H341" s="43"/>
      <c r="I341" s="42">
        <v>436.9</v>
      </c>
      <c r="J341" s="41">
        <v>-235.9</v>
      </c>
      <c r="K341" s="40"/>
      <c r="L341" s="42">
        <v>0</v>
      </c>
      <c r="M341" s="41">
        <v>0</v>
      </c>
      <c r="N341" s="47" t="s">
        <v>32</v>
      </c>
      <c r="O341" s="47" t="s">
        <v>124</v>
      </c>
    </row>
    <row r="342" spans="1:15" x14ac:dyDescent="0.25">
      <c r="A342" s="12" t="s">
        <v>34</v>
      </c>
      <c r="C342" s="4" t="s">
        <v>128</v>
      </c>
      <c r="E342" s="46">
        <v>216.14</v>
      </c>
      <c r="F342" s="45">
        <v>0</v>
      </c>
      <c r="G342" s="44">
        <v>216.14</v>
      </c>
      <c r="H342" s="43"/>
      <c r="I342" s="42">
        <v>778.01</v>
      </c>
      <c r="J342" s="41">
        <v>-561.87</v>
      </c>
      <c r="K342" s="40"/>
      <c r="L342" s="42">
        <v>0</v>
      </c>
      <c r="M342" s="41">
        <v>0</v>
      </c>
      <c r="N342" s="47" t="s">
        <v>32</v>
      </c>
      <c r="O342" s="47" t="s">
        <v>127</v>
      </c>
    </row>
    <row r="343" spans="1:15" hidden="1" x14ac:dyDescent="0.25">
      <c r="A343" s="12" t="s">
        <v>30</v>
      </c>
      <c r="E343" s="46"/>
      <c r="F343" s="45"/>
      <c r="G343" s="44"/>
      <c r="H343" s="43"/>
      <c r="I343" s="42"/>
      <c r="J343" s="41"/>
      <c r="K343" s="40"/>
      <c r="L343" s="42"/>
      <c r="M343" s="41"/>
      <c r="N343" s="38"/>
      <c r="O343" s="38"/>
    </row>
    <row r="344" spans="1:15" ht="15.75" thickBot="1" x14ac:dyDescent="0.3">
      <c r="A344" s="12" t="s">
        <v>29</v>
      </c>
      <c r="B344" s="6"/>
      <c r="C344" s="6"/>
      <c r="D344" s="6"/>
      <c r="E344" s="37">
        <f>SUBTOTAL(9,E341:E343)</f>
        <v>417.14</v>
      </c>
      <c r="F344" s="32">
        <f>SUBTOTAL(9,F341:F343)</f>
        <v>0</v>
      </c>
      <c r="G344" s="36">
        <f>SUBTOTAL(9,G341:G343)</f>
        <v>417.14</v>
      </c>
      <c r="H344" s="22"/>
      <c r="I344" s="35">
        <f>SUBTOTAL(9,I341:I343)</f>
        <v>1214.9099999999999</v>
      </c>
      <c r="J344" s="34">
        <f>SUBTOTAL(9,J341:J343)</f>
        <v>-797.77</v>
      </c>
      <c r="K344" s="19"/>
      <c r="L344" s="35">
        <f>SUBTOTAL(9,L341:L343)</f>
        <v>0</v>
      </c>
      <c r="M344" s="34">
        <f>SUBTOTAL(9,M341:M343)</f>
        <v>0</v>
      </c>
      <c r="N344" s="32">
        <f>SUBTOTAL(9,N341:N343)</f>
        <v>0</v>
      </c>
      <c r="O344" s="32">
        <f>SUBTOTAL(9,O341:O343)</f>
        <v>0</v>
      </c>
    </row>
    <row r="345" spans="1:15" ht="15.75" thickTop="1" x14ac:dyDescent="0.25">
      <c r="A345" s="12" t="s">
        <v>37</v>
      </c>
      <c r="B345" s="6" t="s">
        <v>111</v>
      </c>
      <c r="E345" s="51"/>
      <c r="F345" s="50"/>
      <c r="G345" s="49"/>
      <c r="H345" s="48"/>
      <c r="I345" s="27"/>
      <c r="J345" s="26"/>
      <c r="K345" s="13"/>
      <c r="L345" s="27"/>
      <c r="M345" s="26"/>
    </row>
    <row r="346" spans="1:15" x14ac:dyDescent="0.25">
      <c r="A346" s="12" t="s">
        <v>35</v>
      </c>
      <c r="E346" s="51"/>
      <c r="F346" s="50"/>
      <c r="G346" s="49"/>
      <c r="H346" s="48"/>
      <c r="I346" s="27"/>
      <c r="J346" s="26"/>
      <c r="K346" s="13"/>
      <c r="L346" s="27"/>
      <c r="M346" s="26"/>
    </row>
    <row r="347" spans="1:15" x14ac:dyDescent="0.25">
      <c r="A347" s="12" t="s">
        <v>34</v>
      </c>
      <c r="C347" s="4" t="s">
        <v>130</v>
      </c>
      <c r="E347" s="46">
        <v>9115.2800000000007</v>
      </c>
      <c r="F347" s="45">
        <v>0</v>
      </c>
      <c r="G347" s="44">
        <v>9115.2800000000007</v>
      </c>
      <c r="H347" s="43"/>
      <c r="I347" s="42">
        <v>0</v>
      </c>
      <c r="J347" s="41">
        <v>9115.2800000000007</v>
      </c>
      <c r="K347" s="40"/>
      <c r="L347" s="42">
        <v>0</v>
      </c>
      <c r="M347" s="41">
        <v>0</v>
      </c>
      <c r="N347" s="47" t="s">
        <v>110</v>
      </c>
      <c r="O347" s="47" t="s">
        <v>129</v>
      </c>
    </row>
    <row r="348" spans="1:15" hidden="1" x14ac:dyDescent="0.25">
      <c r="A348" s="12" t="s">
        <v>30</v>
      </c>
      <c r="E348" s="46"/>
      <c r="F348" s="45"/>
      <c r="G348" s="44"/>
      <c r="H348" s="43"/>
      <c r="I348" s="42"/>
      <c r="J348" s="41"/>
      <c r="K348" s="40"/>
      <c r="L348" s="42"/>
      <c r="M348" s="41"/>
      <c r="N348" s="38"/>
      <c r="O348" s="38"/>
    </row>
    <row r="349" spans="1:15" ht="15.75" thickBot="1" x14ac:dyDescent="0.3">
      <c r="A349" s="12" t="s">
        <v>29</v>
      </c>
      <c r="B349" s="6"/>
      <c r="C349" s="6"/>
      <c r="D349" s="6"/>
      <c r="E349" s="37">
        <f>SUBTOTAL(9,E347:E348)</f>
        <v>9115.2800000000007</v>
      </c>
      <c r="F349" s="32">
        <f>SUBTOTAL(9,F347:F348)</f>
        <v>0</v>
      </c>
      <c r="G349" s="36">
        <f>SUBTOTAL(9,G347:G348)</f>
        <v>9115.2800000000007</v>
      </c>
      <c r="H349" s="22"/>
      <c r="I349" s="35">
        <f>SUBTOTAL(9,I347:I348)</f>
        <v>0</v>
      </c>
      <c r="J349" s="34">
        <f>SUBTOTAL(9,J347:J348)</f>
        <v>9115.2800000000007</v>
      </c>
      <c r="K349" s="19"/>
      <c r="L349" s="35">
        <f>SUBTOTAL(9,L347:L348)</f>
        <v>0</v>
      </c>
      <c r="M349" s="34">
        <f>SUBTOTAL(9,M347:M348)</f>
        <v>0</v>
      </c>
      <c r="N349" s="32">
        <f>SUBTOTAL(9,N347:N348)</f>
        <v>0</v>
      </c>
      <c r="O349" s="32">
        <f>SUBTOTAL(9,O347:O348)</f>
        <v>0</v>
      </c>
    </row>
    <row r="350" spans="1:15" ht="15.75" thickTop="1" x14ac:dyDescent="0.25">
      <c r="A350" s="12" t="s">
        <v>27</v>
      </c>
      <c r="E350" s="31"/>
      <c r="F350" s="30"/>
      <c r="G350" s="29"/>
      <c r="H350" s="28"/>
      <c r="I350" s="27"/>
      <c r="J350" s="26"/>
      <c r="K350" s="13"/>
      <c r="L350" s="27"/>
      <c r="M350" s="26"/>
    </row>
    <row r="351" spans="1:15" ht="15.75" thickBot="1" x14ac:dyDescent="0.3">
      <c r="A351" s="12" t="s">
        <v>27</v>
      </c>
      <c r="C351" s="6" t="s">
        <v>28</v>
      </c>
      <c r="E351" s="24">
        <f>SUBTOTAL(9,E10:E350)</f>
        <v>862614.05</v>
      </c>
      <c r="F351" s="17">
        <f>SUBTOTAL(9,F10:F350)</f>
        <v>733447.83000000007</v>
      </c>
      <c r="G351" s="23">
        <f>SUBTOTAL(9,G10:G350)</f>
        <v>129166.22000000006</v>
      </c>
      <c r="H351" s="22"/>
      <c r="I351" s="21">
        <f>SUBTOTAL(9,I10:I350)</f>
        <v>848592.66000000027</v>
      </c>
      <c r="J351" s="20">
        <f>SUBTOTAL(9,J10:J350)</f>
        <v>14021.389999999992</v>
      </c>
      <c r="K351" s="19"/>
      <c r="L351" s="35">
        <f>SUBTOTAL(9,L10:L350)</f>
        <v>733447.83000000007</v>
      </c>
      <c r="M351" s="34">
        <f>SUBTOTAL(9,M10:M350)</f>
        <v>733448</v>
      </c>
      <c r="N351" s="17">
        <f>SUBTOTAL(9,N10:N350)</f>
        <v>0</v>
      </c>
      <c r="O351" s="17">
        <f>SUBTOTAL(9,O10:O350)</f>
        <v>0</v>
      </c>
    </row>
    <row r="352" spans="1:15" x14ac:dyDescent="0.25">
      <c r="A352" s="12" t="s">
        <v>27</v>
      </c>
      <c r="B352" s="6"/>
      <c r="C352" s="6"/>
      <c r="D352" s="6"/>
      <c r="E352" s="6"/>
      <c r="F352" s="14"/>
      <c r="G352" s="14"/>
      <c r="H352" s="16"/>
      <c r="K352" s="13"/>
      <c r="L352" s="13"/>
    </row>
    <row r="353" spans="1:7" x14ac:dyDescent="0.25">
      <c r="A353" s="12" t="s">
        <v>27</v>
      </c>
      <c r="F353" s="14"/>
      <c r="G353" s="14"/>
    </row>
    <row r="354" spans="1:7" x14ac:dyDescent="0.25">
      <c r="A354" s="12" t="s">
        <v>27</v>
      </c>
      <c r="B354" s="6"/>
      <c r="C354" s="6"/>
      <c r="D354" s="6"/>
      <c r="E354" s="6"/>
      <c r="F354" s="14"/>
      <c r="G354" s="14"/>
    </row>
    <row r="355" spans="1:7" x14ac:dyDescent="0.25">
      <c r="A355" s="12" t="s">
        <v>27</v>
      </c>
      <c r="B355" s="6"/>
      <c r="C355" s="6"/>
      <c r="D355" s="6"/>
      <c r="E355" s="6"/>
      <c r="F355" s="14"/>
      <c r="G355" s="14"/>
    </row>
    <row r="356" spans="1:7" x14ac:dyDescent="0.25">
      <c r="A356" s="12" t="s">
        <v>27</v>
      </c>
      <c r="B356" s="6"/>
      <c r="C356" s="6"/>
      <c r="D356" s="6"/>
      <c r="E356" s="13"/>
      <c r="F356" s="13"/>
    </row>
    <row r="357" spans="1:7" ht="18.75" x14ac:dyDescent="0.3">
      <c r="A357" s="12" t="s">
        <v>27</v>
      </c>
      <c r="B357" s="15"/>
      <c r="C357" s="15"/>
      <c r="D357" s="15"/>
      <c r="E357" s="14"/>
      <c r="F357" s="14"/>
    </row>
    <row r="358" spans="1:7" x14ac:dyDescent="0.25">
      <c r="A358" s="12" t="s">
        <v>27</v>
      </c>
      <c r="E358" s="13"/>
      <c r="F358" s="13"/>
    </row>
    <row r="359" spans="1:7" x14ac:dyDescent="0.25">
      <c r="A359" s="12" t="s">
        <v>27</v>
      </c>
    </row>
    <row r="360" spans="1:7" x14ac:dyDescent="0.25">
      <c r="A360" s="12" t="s">
        <v>27</v>
      </c>
    </row>
    <row r="361" spans="1:7" x14ac:dyDescent="0.25">
      <c r="A361" s="12" t="s">
        <v>27</v>
      </c>
    </row>
    <row r="362" spans="1:7" x14ac:dyDescent="0.25">
      <c r="A362" s="12" t="s">
        <v>27</v>
      </c>
    </row>
    <row r="363" spans="1:7" x14ac:dyDescent="0.25">
      <c r="A363" s="12" t="s">
        <v>27</v>
      </c>
    </row>
    <row r="364" spans="1:7" x14ac:dyDescent="0.25">
      <c r="A364" s="12" t="s">
        <v>27</v>
      </c>
    </row>
    <row r="365" spans="1:7" x14ac:dyDescent="0.25">
      <c r="A365" s="12" t="s">
        <v>27</v>
      </c>
    </row>
    <row r="366" spans="1:7" x14ac:dyDescent="0.25">
      <c r="A366" s="12" t="s">
        <v>27</v>
      </c>
    </row>
    <row r="367" spans="1:7" x14ac:dyDescent="0.25">
      <c r="A367" s="12" t="s">
        <v>27</v>
      </c>
    </row>
    <row r="368" spans="1:7" x14ac:dyDescent="0.25">
      <c r="A368" s="12" t="s">
        <v>27</v>
      </c>
    </row>
    <row r="369" spans="1:1" x14ac:dyDescent="0.25">
      <c r="A369" s="12" t="s">
        <v>27</v>
      </c>
    </row>
    <row r="370" spans="1:1" x14ac:dyDescent="0.25">
      <c r="A370" s="12" t="s">
        <v>27</v>
      </c>
    </row>
    <row r="371" spans="1:1" x14ac:dyDescent="0.25">
      <c r="A371" s="12" t="s">
        <v>27</v>
      </c>
    </row>
  </sheetData>
  <mergeCells count="2">
    <mergeCell ref="B3:O3"/>
    <mergeCell ref="B4:O4"/>
  </mergeCells>
  <pageMargins left="0.70866141732283505" right="0.70866141732283505" top="0.74803149606299202" bottom="0.74803149606299202" header="0.31496062992126" footer="0.31496062992126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1"/>
  <sheetViews>
    <sheetView showGridLines="0" topLeftCell="B2" workbookViewId="0">
      <selection activeCell="D36" sqref="D36"/>
    </sheetView>
  </sheetViews>
  <sheetFormatPr defaultRowHeight="15" x14ac:dyDescent="0.25"/>
  <cols>
    <col min="1" max="1" width="14.28515625" style="71" hidden="1" customWidth="1"/>
    <col min="2" max="2" width="10.7109375" style="73" customWidth="1"/>
    <col min="3" max="3" width="14.28515625" style="96" customWidth="1"/>
    <col min="4" max="4" width="28.5703125" style="73" customWidth="1"/>
    <col min="5" max="5" width="12.5703125" style="74" bestFit="1" customWidth="1"/>
    <col min="6" max="6" width="13.28515625" style="74" bestFit="1" customWidth="1"/>
    <col min="7" max="7" width="13.5703125" style="74" bestFit="1" customWidth="1"/>
    <col min="8" max="9" width="12.28515625" style="74" bestFit="1" customWidth="1"/>
    <col min="10" max="11" width="9.140625" style="73"/>
    <col min="12" max="12" width="14.7109375" style="73" bestFit="1" customWidth="1"/>
    <col min="13" max="13" width="12.28515625" style="73" bestFit="1" customWidth="1"/>
    <col min="14" max="16" width="9.140625" style="73"/>
    <col min="17" max="17" width="11.28515625" style="73" bestFit="1" customWidth="1"/>
    <col min="18" max="16384" width="9.140625" style="73"/>
  </cols>
  <sheetData>
    <row r="1" spans="1:17" s="69" customFormat="1" ht="12.75" hidden="1" x14ac:dyDescent="0.25">
      <c r="A1" s="69" t="s">
        <v>171</v>
      </c>
      <c r="B1" s="69" t="s">
        <v>172</v>
      </c>
      <c r="C1" s="95"/>
      <c r="E1" s="70"/>
      <c r="F1" s="70"/>
      <c r="G1" s="70"/>
      <c r="H1" s="70"/>
      <c r="I1" s="70"/>
    </row>
    <row r="2" spans="1:17" ht="30" customHeight="1" x14ac:dyDescent="0.4">
      <c r="A2" s="71" t="s">
        <v>173</v>
      </c>
      <c r="B2" s="72" t="s">
        <v>174</v>
      </c>
    </row>
    <row r="3" spans="1:17" x14ac:dyDescent="0.25">
      <c r="A3" s="71" t="s">
        <v>27</v>
      </c>
    </row>
    <row r="4" spans="1:17" ht="38.25" x14ac:dyDescent="0.2">
      <c r="A4" s="71" t="s">
        <v>27</v>
      </c>
      <c r="B4" s="75" t="s">
        <v>166</v>
      </c>
      <c r="C4" s="97" t="s">
        <v>0</v>
      </c>
      <c r="D4" s="75" t="s">
        <v>175</v>
      </c>
      <c r="E4" s="76" t="s">
        <v>164</v>
      </c>
      <c r="F4" s="77" t="s">
        <v>176</v>
      </c>
      <c r="G4" s="77" t="s">
        <v>177</v>
      </c>
      <c r="H4" s="76" t="s">
        <v>163</v>
      </c>
      <c r="I4" s="77" t="s">
        <v>162</v>
      </c>
    </row>
    <row r="5" spans="1:17" x14ac:dyDescent="0.25">
      <c r="A5" s="71" t="s">
        <v>27</v>
      </c>
    </row>
    <row r="6" spans="1:17" ht="12.75" x14ac:dyDescent="0.2">
      <c r="A6" s="71" t="s">
        <v>93</v>
      </c>
      <c r="B6" s="78" t="s">
        <v>178</v>
      </c>
      <c r="C6" s="98"/>
      <c r="D6" s="78"/>
      <c r="E6" s="79"/>
      <c r="F6" s="79"/>
      <c r="G6" s="79"/>
      <c r="H6" s="79"/>
      <c r="I6" s="79"/>
      <c r="P6" s="73" t="s">
        <v>288</v>
      </c>
      <c r="Q6" s="87">
        <f>E11+E18+E27+E33+E39+E51</f>
        <v>28784.199999999997</v>
      </c>
    </row>
    <row r="7" spans="1:17" x14ac:dyDescent="0.25">
      <c r="A7" s="71" t="s">
        <v>91</v>
      </c>
      <c r="B7" s="73" t="s">
        <v>90</v>
      </c>
      <c r="C7" s="99">
        <v>60130</v>
      </c>
      <c r="D7" s="73" t="s">
        <v>179</v>
      </c>
      <c r="E7" s="74">
        <v>733</v>
      </c>
      <c r="F7" s="74" t="s">
        <v>165</v>
      </c>
      <c r="G7" s="74">
        <v>733</v>
      </c>
      <c r="H7" s="74">
        <v>0</v>
      </c>
      <c r="I7" s="80">
        <v>733</v>
      </c>
      <c r="M7" s="88"/>
    </row>
    <row r="8" spans="1:17" x14ac:dyDescent="0.25">
      <c r="A8" s="71" t="s">
        <v>91</v>
      </c>
      <c r="B8" s="94">
        <v>1148</v>
      </c>
      <c r="C8" s="99">
        <v>60656</v>
      </c>
      <c r="D8" s="73" t="s">
        <v>180</v>
      </c>
      <c r="E8" s="81">
        <v>455.05</v>
      </c>
      <c r="F8" s="81" t="s">
        <v>165</v>
      </c>
      <c r="G8" s="81">
        <v>455.05</v>
      </c>
      <c r="H8" s="81">
        <v>0</v>
      </c>
      <c r="I8" s="82">
        <v>455.05</v>
      </c>
    </row>
    <row r="9" spans="1:17" ht="15.75" thickBot="1" x14ac:dyDescent="0.3">
      <c r="A9" s="71" t="s">
        <v>91</v>
      </c>
      <c r="B9" s="73" t="s">
        <v>90</v>
      </c>
      <c r="C9" s="99">
        <v>60738</v>
      </c>
      <c r="D9" s="73" t="s">
        <v>181</v>
      </c>
      <c r="E9" s="83">
        <v>0</v>
      </c>
      <c r="F9" s="83" t="s">
        <v>165</v>
      </c>
      <c r="G9" s="83">
        <v>0</v>
      </c>
      <c r="H9" s="83">
        <v>1350</v>
      </c>
      <c r="I9" s="84">
        <v>-1350</v>
      </c>
      <c r="L9" s="122" t="s">
        <v>22</v>
      </c>
      <c r="M9" s="122"/>
    </row>
    <row r="10" spans="1:17" ht="15.75" hidden="1" thickBot="1" x14ac:dyDescent="0.3">
      <c r="A10" s="71" t="s">
        <v>89</v>
      </c>
      <c r="L10" s="100"/>
      <c r="M10" s="100"/>
    </row>
    <row r="11" spans="1:17" ht="12.75" x14ac:dyDescent="0.2">
      <c r="A11" s="71" t="s">
        <v>27</v>
      </c>
      <c r="B11" s="78" t="s">
        <v>182</v>
      </c>
      <c r="C11" s="98"/>
      <c r="D11" s="78"/>
      <c r="E11" s="85">
        <f>SUBTOTAL(9,E7:E10)</f>
        <v>1188.05</v>
      </c>
      <c r="F11" s="79">
        <f>SUM(F7:F9)</f>
        <v>0</v>
      </c>
      <c r="G11" s="79">
        <f>SUM(G7:G9)</f>
        <v>1188.05</v>
      </c>
      <c r="H11" s="85">
        <f>SUBTOTAL(9,H7:H10)</f>
        <v>1350</v>
      </c>
      <c r="I11" s="79">
        <f>SUM(I7:I9)</f>
        <v>-161.95000000000005</v>
      </c>
      <c r="L11" s="100" t="s">
        <v>299</v>
      </c>
      <c r="M11" s="101">
        <f>E59</f>
        <v>11473.68</v>
      </c>
    </row>
    <row r="12" spans="1:17" x14ac:dyDescent="0.25">
      <c r="A12" s="71" t="s">
        <v>88</v>
      </c>
      <c r="L12" s="100" t="s">
        <v>300</v>
      </c>
      <c r="M12" s="101">
        <f>E73</f>
        <v>8814.86</v>
      </c>
    </row>
    <row r="13" spans="1:17" ht="12.75" x14ac:dyDescent="0.2">
      <c r="A13" s="71" t="s">
        <v>93</v>
      </c>
      <c r="B13" s="78" t="s">
        <v>183</v>
      </c>
      <c r="C13" s="98"/>
      <c r="D13" s="78"/>
      <c r="E13" s="79"/>
      <c r="F13" s="79"/>
      <c r="G13" s="79"/>
      <c r="H13" s="79"/>
      <c r="I13" s="79"/>
      <c r="L13" s="100" t="s">
        <v>301</v>
      </c>
      <c r="M13" s="101">
        <f>E84</f>
        <v>3726.61</v>
      </c>
    </row>
    <row r="14" spans="1:17" x14ac:dyDescent="0.25">
      <c r="A14" s="71" t="s">
        <v>91</v>
      </c>
      <c r="B14" s="73" t="s">
        <v>86</v>
      </c>
      <c r="C14" s="99">
        <v>60130</v>
      </c>
      <c r="D14" s="73" t="s">
        <v>179</v>
      </c>
      <c r="E14" s="74">
        <v>3558.25</v>
      </c>
      <c r="F14" s="74" t="s">
        <v>165</v>
      </c>
      <c r="G14" s="74">
        <v>3558.25</v>
      </c>
      <c r="H14" s="74">
        <v>0</v>
      </c>
      <c r="I14" s="80">
        <v>3558.25</v>
      </c>
      <c r="L14" s="100" t="s">
        <v>168</v>
      </c>
      <c r="M14" s="101">
        <f>SUM(M11:M13)</f>
        <v>24015.15</v>
      </c>
    </row>
    <row r="15" spans="1:17" x14ac:dyDescent="0.25">
      <c r="A15" s="71" t="s">
        <v>91</v>
      </c>
      <c r="B15" s="73" t="s">
        <v>86</v>
      </c>
      <c r="C15" s="99">
        <v>60246</v>
      </c>
      <c r="D15" s="73" t="s">
        <v>184</v>
      </c>
      <c r="E15" s="74">
        <v>1175</v>
      </c>
      <c r="F15" s="74" t="s">
        <v>165</v>
      </c>
      <c r="G15" s="74">
        <v>1175</v>
      </c>
      <c r="H15" s="74">
        <v>0</v>
      </c>
      <c r="I15" s="80">
        <v>1175</v>
      </c>
    </row>
    <row r="16" spans="1:17" ht="15.75" thickBot="1" x14ac:dyDescent="0.3">
      <c r="A16" s="71" t="s">
        <v>91</v>
      </c>
      <c r="B16" s="73" t="s">
        <v>86</v>
      </c>
      <c r="C16" s="99">
        <v>60656</v>
      </c>
      <c r="D16" s="73" t="s">
        <v>180</v>
      </c>
      <c r="E16" s="83">
        <v>33.44</v>
      </c>
      <c r="F16" s="83" t="s">
        <v>165</v>
      </c>
      <c r="G16" s="83">
        <v>33.44</v>
      </c>
      <c r="H16" s="83">
        <v>0</v>
      </c>
      <c r="I16" s="84">
        <v>33.44</v>
      </c>
    </row>
    <row r="17" spans="1:13" ht="15.75" hidden="1" thickBot="1" x14ac:dyDescent="0.3">
      <c r="A17" s="71" t="s">
        <v>89</v>
      </c>
    </row>
    <row r="18" spans="1:13" ht="12.75" x14ac:dyDescent="0.2">
      <c r="A18" s="71" t="s">
        <v>27</v>
      </c>
      <c r="B18" s="78" t="s">
        <v>182</v>
      </c>
      <c r="C18" s="98"/>
      <c r="D18" s="78"/>
      <c r="E18" s="85">
        <f>SUBTOTAL(9,E14:E17)</f>
        <v>4766.6899999999996</v>
      </c>
      <c r="F18" s="79">
        <f>SUM(F14:F16)</f>
        <v>0</v>
      </c>
      <c r="G18" s="79">
        <f>SUM(G14:G17)</f>
        <v>4766.6899999999996</v>
      </c>
      <c r="H18" s="85">
        <f>SUBTOTAL(9,H14:H17)</f>
        <v>0</v>
      </c>
      <c r="I18" s="79">
        <f>SUM(I14:I16)</f>
        <v>4766.6899999999996</v>
      </c>
    </row>
    <row r="19" spans="1:13" x14ac:dyDescent="0.25">
      <c r="A19" s="71" t="s">
        <v>88</v>
      </c>
      <c r="L19" s="73" t="s">
        <v>168</v>
      </c>
      <c r="M19" s="87">
        <f>E239</f>
        <v>470299.07999999984</v>
      </c>
    </row>
    <row r="20" spans="1:13" ht="12.75" x14ac:dyDescent="0.2">
      <c r="A20" s="71" t="s">
        <v>93</v>
      </c>
      <c r="B20" s="78" t="s">
        <v>185</v>
      </c>
      <c r="C20" s="98"/>
      <c r="D20" s="78"/>
      <c r="E20" s="79"/>
      <c r="F20" s="79"/>
      <c r="G20" s="79"/>
      <c r="H20" s="79"/>
      <c r="I20" s="79"/>
    </row>
    <row r="21" spans="1:13" x14ac:dyDescent="0.25">
      <c r="A21" s="71" t="s">
        <v>91</v>
      </c>
      <c r="B21" s="73" t="s">
        <v>84</v>
      </c>
      <c r="C21" s="99">
        <v>60130</v>
      </c>
      <c r="D21" s="73" t="s">
        <v>179</v>
      </c>
      <c r="E21" s="74">
        <v>1901.72</v>
      </c>
      <c r="F21" s="74" t="s">
        <v>165</v>
      </c>
      <c r="G21" s="74">
        <v>1901.72</v>
      </c>
      <c r="H21" s="74">
        <v>0</v>
      </c>
      <c r="I21" s="80">
        <v>1901.72</v>
      </c>
      <c r="M21" s="87">
        <f>M19-M14-Q6</f>
        <v>417499.72999999981</v>
      </c>
    </row>
    <row r="22" spans="1:13" x14ac:dyDescent="0.25">
      <c r="A22" s="71" t="s">
        <v>91</v>
      </c>
      <c r="B22" s="73" t="s">
        <v>84</v>
      </c>
      <c r="C22" s="99">
        <v>60132</v>
      </c>
      <c r="D22" s="73" t="s">
        <v>186</v>
      </c>
      <c r="E22" s="74">
        <v>50.09</v>
      </c>
      <c r="F22" s="74" t="s">
        <v>165</v>
      </c>
      <c r="G22" s="74">
        <v>50.09</v>
      </c>
      <c r="H22" s="74">
        <v>0</v>
      </c>
      <c r="I22" s="80">
        <v>50.09</v>
      </c>
    </row>
    <row r="23" spans="1:13" x14ac:dyDescent="0.25">
      <c r="A23" s="71" t="s">
        <v>91</v>
      </c>
      <c r="B23" s="73" t="s">
        <v>84</v>
      </c>
      <c r="C23" s="99">
        <v>60165</v>
      </c>
      <c r="D23" s="73" t="s">
        <v>187</v>
      </c>
      <c r="E23" s="74">
        <v>0</v>
      </c>
      <c r="F23" s="74" t="s">
        <v>165</v>
      </c>
      <c r="G23" s="74">
        <v>0</v>
      </c>
      <c r="H23" s="74">
        <v>50.04</v>
      </c>
      <c r="I23" s="80">
        <v>-50.04</v>
      </c>
    </row>
    <row r="24" spans="1:13" x14ac:dyDescent="0.25">
      <c r="A24" s="71" t="s">
        <v>91</v>
      </c>
      <c r="B24" s="73" t="s">
        <v>84</v>
      </c>
      <c r="C24" s="99">
        <v>60644</v>
      </c>
      <c r="D24" s="73" t="s">
        <v>188</v>
      </c>
      <c r="E24" s="74">
        <v>130</v>
      </c>
      <c r="F24" s="74" t="s">
        <v>165</v>
      </c>
      <c r="G24" s="74">
        <v>130</v>
      </c>
      <c r="H24" s="74">
        <v>0</v>
      </c>
      <c r="I24" s="80">
        <v>130</v>
      </c>
    </row>
    <row r="25" spans="1:13" ht="15.75" thickBot="1" x14ac:dyDescent="0.3">
      <c r="A25" s="71" t="s">
        <v>91</v>
      </c>
      <c r="B25" s="73" t="s">
        <v>84</v>
      </c>
      <c r="C25" s="99">
        <v>60656</v>
      </c>
      <c r="D25" s="73" t="s">
        <v>180</v>
      </c>
      <c r="E25" s="83">
        <v>33.44</v>
      </c>
      <c r="F25" s="83" t="s">
        <v>165</v>
      </c>
      <c r="G25" s="83">
        <v>33.44</v>
      </c>
      <c r="H25" s="83">
        <v>0</v>
      </c>
      <c r="I25" s="84">
        <v>33.44</v>
      </c>
    </row>
    <row r="26" spans="1:13" ht="15.75" hidden="1" thickBot="1" x14ac:dyDescent="0.3">
      <c r="A26" s="71" t="s">
        <v>89</v>
      </c>
    </row>
    <row r="27" spans="1:13" ht="12.75" x14ac:dyDescent="0.2">
      <c r="A27" s="71" t="s">
        <v>27</v>
      </c>
      <c r="B27" s="78" t="s">
        <v>182</v>
      </c>
      <c r="C27" s="98"/>
      <c r="D27" s="78"/>
      <c r="E27" s="85">
        <f>SUBTOTAL(9,E21:E26)</f>
        <v>2115.25</v>
      </c>
      <c r="F27" s="79">
        <f>SUM(F21:F25)</f>
        <v>0</v>
      </c>
      <c r="G27" s="79">
        <f>SUM(G21:G26)</f>
        <v>2115.25</v>
      </c>
      <c r="H27" s="85">
        <f>SUBTOTAL(9,H21:H26)</f>
        <v>50.04</v>
      </c>
      <c r="I27" s="79">
        <f>SUM(I21:I25)</f>
        <v>2065.21</v>
      </c>
    </row>
    <row r="28" spans="1:13" x14ac:dyDescent="0.25">
      <c r="A28" s="71" t="s">
        <v>88</v>
      </c>
    </row>
    <row r="29" spans="1:13" ht="12.75" x14ac:dyDescent="0.2">
      <c r="A29" s="71" t="s">
        <v>93</v>
      </c>
      <c r="B29" s="78" t="s">
        <v>189</v>
      </c>
      <c r="C29" s="98"/>
      <c r="D29" s="78"/>
      <c r="E29" s="79"/>
      <c r="F29" s="79"/>
      <c r="G29" s="79"/>
      <c r="H29" s="79"/>
      <c r="I29" s="79"/>
    </row>
    <row r="30" spans="1:13" x14ac:dyDescent="0.25">
      <c r="A30" s="71" t="s">
        <v>91</v>
      </c>
      <c r="B30" s="73" t="s">
        <v>82</v>
      </c>
      <c r="C30" s="99">
        <v>60130</v>
      </c>
      <c r="D30" s="73" t="s">
        <v>179</v>
      </c>
      <c r="E30" s="74">
        <v>5420.75</v>
      </c>
      <c r="F30" s="74" t="s">
        <v>165</v>
      </c>
      <c r="G30" s="74">
        <v>5420.75</v>
      </c>
      <c r="H30" s="74">
        <v>0</v>
      </c>
      <c r="I30" s="80">
        <v>5420.75</v>
      </c>
    </row>
    <row r="31" spans="1:13" ht="15.75" thickBot="1" x14ac:dyDescent="0.3">
      <c r="A31" s="71" t="s">
        <v>91</v>
      </c>
      <c r="B31" s="73" t="s">
        <v>82</v>
      </c>
      <c r="C31" s="99">
        <v>60656</v>
      </c>
      <c r="D31" s="73" t="s">
        <v>180</v>
      </c>
      <c r="E31" s="83">
        <v>82.15</v>
      </c>
      <c r="F31" s="83" t="s">
        <v>165</v>
      </c>
      <c r="G31" s="83">
        <v>82.15</v>
      </c>
      <c r="H31" s="83">
        <v>0</v>
      </c>
      <c r="I31" s="84">
        <v>82.15</v>
      </c>
    </row>
    <row r="32" spans="1:13" ht="15.75" hidden="1" thickBot="1" x14ac:dyDescent="0.3">
      <c r="A32" s="71" t="s">
        <v>89</v>
      </c>
    </row>
    <row r="33" spans="1:9" ht="12.75" x14ac:dyDescent="0.2">
      <c r="A33" s="71" t="s">
        <v>27</v>
      </c>
      <c r="B33" s="78" t="s">
        <v>182</v>
      </c>
      <c r="C33" s="98"/>
      <c r="D33" s="78"/>
      <c r="E33" s="85">
        <f>SUBTOTAL(9,E30:E32)</f>
        <v>5502.9</v>
      </c>
      <c r="F33" s="79">
        <f>SUM(F30:F31)</f>
        <v>0</v>
      </c>
      <c r="G33" s="79">
        <f>SUM(G30:G32)</f>
        <v>5502.9</v>
      </c>
      <c r="H33" s="85">
        <f>SUBTOTAL(9,H30:H32)</f>
        <v>0</v>
      </c>
      <c r="I33" s="79">
        <f>SUM(I30:I32)</f>
        <v>5502.9</v>
      </c>
    </row>
    <row r="34" spans="1:9" x14ac:dyDescent="0.25">
      <c r="A34" s="71" t="s">
        <v>88</v>
      </c>
    </row>
    <row r="35" spans="1:9" ht="12.75" x14ac:dyDescent="0.2">
      <c r="A35" s="71" t="s">
        <v>93</v>
      </c>
      <c r="B35" s="78" t="s">
        <v>190</v>
      </c>
      <c r="C35" s="98"/>
      <c r="D35" s="78"/>
      <c r="E35" s="79"/>
      <c r="F35" s="79"/>
      <c r="G35" s="79"/>
      <c r="H35" s="79"/>
      <c r="I35" s="79"/>
    </row>
    <row r="36" spans="1:9" x14ac:dyDescent="0.25">
      <c r="A36" s="71" t="s">
        <v>91</v>
      </c>
      <c r="B36" s="73" t="s">
        <v>80</v>
      </c>
      <c r="C36" s="93">
        <v>60130</v>
      </c>
      <c r="D36" s="73" t="s">
        <v>179</v>
      </c>
      <c r="E36" s="74">
        <v>15.25</v>
      </c>
      <c r="F36" s="74" t="s">
        <v>165</v>
      </c>
      <c r="G36" s="74">
        <v>15.25</v>
      </c>
      <c r="H36" s="74">
        <v>0</v>
      </c>
      <c r="I36" s="80">
        <v>15.25</v>
      </c>
    </row>
    <row r="37" spans="1:9" ht="15.75" thickBot="1" x14ac:dyDescent="0.3">
      <c r="A37" s="71" t="s">
        <v>91</v>
      </c>
      <c r="B37" s="73" t="s">
        <v>80</v>
      </c>
      <c r="C37" s="93">
        <v>60656</v>
      </c>
      <c r="D37" s="73" t="s">
        <v>180</v>
      </c>
      <c r="E37" s="83">
        <v>33.44</v>
      </c>
      <c r="F37" s="83" t="s">
        <v>165</v>
      </c>
      <c r="G37" s="83">
        <v>33.44</v>
      </c>
      <c r="H37" s="83">
        <v>0</v>
      </c>
      <c r="I37" s="84">
        <v>33.44</v>
      </c>
    </row>
    <row r="38" spans="1:9" ht="15.75" hidden="1" thickBot="1" x14ac:dyDescent="0.3">
      <c r="A38" s="71" t="s">
        <v>89</v>
      </c>
    </row>
    <row r="39" spans="1:9" ht="12.75" x14ac:dyDescent="0.2">
      <c r="A39" s="71" t="s">
        <v>27</v>
      </c>
      <c r="B39" s="78" t="s">
        <v>182</v>
      </c>
      <c r="C39" s="98"/>
      <c r="D39" s="78"/>
      <c r="E39" s="85">
        <f>SUBTOTAL(9,E36:E38)</f>
        <v>48.69</v>
      </c>
      <c r="F39" s="79">
        <f>SUM(F36:F37)</f>
        <v>0</v>
      </c>
      <c r="G39" s="79">
        <f>SUM(G36:G38)</f>
        <v>48.69</v>
      </c>
      <c r="H39" s="85">
        <f>SUBTOTAL(9,H36:H38)</f>
        <v>0</v>
      </c>
      <c r="I39" s="79">
        <f>SUM(I36:I37)</f>
        <v>48.69</v>
      </c>
    </row>
    <row r="40" spans="1:9" x14ac:dyDescent="0.25">
      <c r="A40" s="71" t="s">
        <v>88</v>
      </c>
    </row>
    <row r="41" spans="1:9" ht="12.75" x14ac:dyDescent="0.2">
      <c r="A41" s="71" t="s">
        <v>93</v>
      </c>
      <c r="B41" s="78" t="s">
        <v>191</v>
      </c>
      <c r="C41" s="98"/>
      <c r="D41" s="78"/>
      <c r="E41" s="79"/>
      <c r="F41" s="79"/>
      <c r="G41" s="79"/>
      <c r="H41" s="79"/>
      <c r="I41" s="79"/>
    </row>
    <row r="42" spans="1:9" x14ac:dyDescent="0.25">
      <c r="A42" s="71" t="s">
        <v>91</v>
      </c>
      <c r="B42" s="73" t="s">
        <v>72</v>
      </c>
      <c r="C42" s="93">
        <v>60130</v>
      </c>
      <c r="D42" s="73" t="s">
        <v>179</v>
      </c>
      <c r="E42" s="74">
        <v>786.5</v>
      </c>
      <c r="F42" s="74" t="s">
        <v>165</v>
      </c>
      <c r="G42" s="74">
        <v>786.5</v>
      </c>
      <c r="H42" s="74">
        <v>0</v>
      </c>
      <c r="I42" s="80">
        <v>786.5</v>
      </c>
    </row>
    <row r="43" spans="1:9" x14ac:dyDescent="0.25">
      <c r="A43" s="71" t="s">
        <v>91</v>
      </c>
      <c r="B43" s="73" t="s">
        <v>72</v>
      </c>
      <c r="C43" s="93">
        <v>60142</v>
      </c>
      <c r="D43" s="73" t="s">
        <v>192</v>
      </c>
      <c r="E43" s="74">
        <v>686</v>
      </c>
      <c r="F43" s="74" t="s">
        <v>165</v>
      </c>
      <c r="G43" s="74">
        <v>686</v>
      </c>
      <c r="H43" s="74">
        <v>74799.960000000006</v>
      </c>
      <c r="I43" s="80">
        <v>-74113.960000000006</v>
      </c>
    </row>
    <row r="44" spans="1:9" x14ac:dyDescent="0.25">
      <c r="A44" s="71" t="s">
        <v>91</v>
      </c>
      <c r="B44" s="73" t="s">
        <v>72</v>
      </c>
      <c r="C44" s="93">
        <v>60165</v>
      </c>
      <c r="D44" s="73" t="s">
        <v>187</v>
      </c>
      <c r="E44" s="74">
        <v>2107</v>
      </c>
      <c r="F44" s="74" t="s">
        <v>165</v>
      </c>
      <c r="G44" s="74">
        <v>2107</v>
      </c>
      <c r="H44" s="74">
        <v>0</v>
      </c>
      <c r="I44" s="80">
        <v>2107</v>
      </c>
    </row>
    <row r="45" spans="1:9" x14ac:dyDescent="0.25">
      <c r="A45" s="71" t="s">
        <v>91</v>
      </c>
      <c r="B45" s="73" t="s">
        <v>72</v>
      </c>
      <c r="C45" s="93">
        <v>60176</v>
      </c>
      <c r="D45" s="73" t="s">
        <v>193</v>
      </c>
      <c r="E45" s="74">
        <v>317.39999999999998</v>
      </c>
      <c r="F45" s="74" t="s">
        <v>165</v>
      </c>
      <c r="G45" s="74">
        <v>317.39999999999998</v>
      </c>
      <c r="H45" s="74">
        <v>0</v>
      </c>
      <c r="I45" s="80">
        <v>317.39999999999998</v>
      </c>
    </row>
    <row r="46" spans="1:9" x14ac:dyDescent="0.25">
      <c r="A46" s="71" t="s">
        <v>91</v>
      </c>
      <c r="B46" s="73" t="s">
        <v>72</v>
      </c>
      <c r="C46" s="93">
        <v>60206</v>
      </c>
      <c r="D46" s="73" t="s">
        <v>194</v>
      </c>
      <c r="E46" s="74">
        <v>33.4</v>
      </c>
      <c r="F46" s="74" t="s">
        <v>165</v>
      </c>
      <c r="G46" s="74">
        <v>33.4</v>
      </c>
      <c r="H46" s="74">
        <v>0</v>
      </c>
      <c r="I46" s="80">
        <v>33.4</v>
      </c>
    </row>
    <row r="47" spans="1:9" x14ac:dyDescent="0.25">
      <c r="A47" s="71" t="s">
        <v>91</v>
      </c>
      <c r="B47" s="73" t="s">
        <v>72</v>
      </c>
      <c r="C47" s="93">
        <v>60213</v>
      </c>
      <c r="D47" s="73" t="s">
        <v>195</v>
      </c>
      <c r="E47" s="74">
        <v>6317.29</v>
      </c>
      <c r="F47" s="74" t="s">
        <v>165</v>
      </c>
      <c r="G47" s="74">
        <v>6317.29</v>
      </c>
      <c r="H47" s="74">
        <v>0</v>
      </c>
      <c r="I47" s="80">
        <v>6317.29</v>
      </c>
    </row>
    <row r="48" spans="1:9" x14ac:dyDescent="0.25">
      <c r="A48" s="71" t="s">
        <v>91</v>
      </c>
      <c r="B48" s="73" t="s">
        <v>72</v>
      </c>
      <c r="C48" s="93">
        <v>60283</v>
      </c>
      <c r="D48" s="73" t="s">
        <v>196</v>
      </c>
      <c r="E48" s="74">
        <v>4430.05</v>
      </c>
      <c r="F48" s="74" t="s">
        <v>165</v>
      </c>
      <c r="G48" s="74">
        <v>4430.05</v>
      </c>
      <c r="H48" s="74">
        <v>0</v>
      </c>
      <c r="I48" s="80">
        <v>4430.05</v>
      </c>
    </row>
    <row r="49" spans="1:9" ht="15.75" thickBot="1" x14ac:dyDescent="0.3">
      <c r="A49" s="71" t="s">
        <v>91</v>
      </c>
      <c r="B49" s="73" t="s">
        <v>72</v>
      </c>
      <c r="C49" s="93">
        <v>60656</v>
      </c>
      <c r="D49" s="73" t="s">
        <v>180</v>
      </c>
      <c r="E49" s="83">
        <v>484.98</v>
      </c>
      <c r="F49" s="83" t="s">
        <v>165</v>
      </c>
      <c r="G49" s="83">
        <v>484.98</v>
      </c>
      <c r="H49" s="83">
        <v>7700.04</v>
      </c>
      <c r="I49" s="84">
        <v>-7215.06</v>
      </c>
    </row>
    <row r="50" spans="1:9" ht="15.75" hidden="1" thickBot="1" x14ac:dyDescent="0.3">
      <c r="A50" s="71" t="s">
        <v>89</v>
      </c>
    </row>
    <row r="51" spans="1:9" ht="12.75" x14ac:dyDescent="0.2">
      <c r="A51" s="71" t="s">
        <v>27</v>
      </c>
      <c r="B51" s="78" t="s">
        <v>182</v>
      </c>
      <c r="C51" s="98"/>
      <c r="D51" s="78"/>
      <c r="E51" s="85">
        <f>SUBTOTAL(9,E42:E50)</f>
        <v>15162.619999999999</v>
      </c>
      <c r="F51" s="79">
        <f>SUM(F42:F49)</f>
        <v>0</v>
      </c>
      <c r="G51" s="79">
        <f>SUM(G42:G50)</f>
        <v>15162.619999999999</v>
      </c>
      <c r="H51" s="85">
        <f>SUBTOTAL(9,H42:H50)</f>
        <v>82500</v>
      </c>
      <c r="I51" s="79">
        <f>SUM(I42:I50)</f>
        <v>-67337.380000000019</v>
      </c>
    </row>
    <row r="52" spans="1:9" x14ac:dyDescent="0.25">
      <c r="A52" s="71" t="s">
        <v>88</v>
      </c>
    </row>
    <row r="53" spans="1:9" ht="12.75" x14ac:dyDescent="0.2">
      <c r="A53" s="71" t="s">
        <v>93</v>
      </c>
      <c r="B53" s="78" t="s">
        <v>197</v>
      </c>
      <c r="C53" s="98"/>
      <c r="D53" s="78"/>
      <c r="E53" s="79"/>
      <c r="F53" s="79"/>
      <c r="G53" s="79"/>
      <c r="H53" s="79"/>
      <c r="I53" s="79"/>
    </row>
    <row r="54" spans="1:9" x14ac:dyDescent="0.25">
      <c r="A54" s="71" t="s">
        <v>91</v>
      </c>
      <c r="B54" s="73" t="s">
        <v>70</v>
      </c>
      <c r="C54" s="93">
        <v>60130</v>
      </c>
      <c r="D54" s="73" t="s">
        <v>179</v>
      </c>
      <c r="E54" s="74">
        <v>1168.92</v>
      </c>
      <c r="F54" s="74" t="s">
        <v>165</v>
      </c>
      <c r="G54" s="74">
        <v>1168.92</v>
      </c>
      <c r="H54" s="74">
        <v>2499.96</v>
      </c>
      <c r="I54" s="80">
        <v>-1331.04</v>
      </c>
    </row>
    <row r="55" spans="1:9" x14ac:dyDescent="0.25">
      <c r="A55" s="71" t="s">
        <v>91</v>
      </c>
      <c r="B55" s="73" t="s">
        <v>70</v>
      </c>
      <c r="C55" s="93">
        <v>60159</v>
      </c>
      <c r="D55" s="73" t="s">
        <v>198</v>
      </c>
      <c r="E55" s="74">
        <v>0</v>
      </c>
      <c r="F55" s="74" t="s">
        <v>165</v>
      </c>
      <c r="G55" s="74">
        <v>0</v>
      </c>
      <c r="H55" s="74">
        <v>459.96</v>
      </c>
      <c r="I55" s="80">
        <v>-459.96</v>
      </c>
    </row>
    <row r="56" spans="1:9" x14ac:dyDescent="0.25">
      <c r="A56" s="71" t="s">
        <v>91</v>
      </c>
      <c r="B56" s="73" t="s">
        <v>70</v>
      </c>
      <c r="C56" s="93">
        <v>60165</v>
      </c>
      <c r="D56" s="73" t="s">
        <v>187</v>
      </c>
      <c r="E56" s="74">
        <v>86</v>
      </c>
      <c r="F56" s="74" t="s">
        <v>165</v>
      </c>
      <c r="G56" s="74">
        <v>86</v>
      </c>
      <c r="H56" s="74">
        <v>230.04</v>
      </c>
      <c r="I56" s="80">
        <v>-144.04</v>
      </c>
    </row>
    <row r="57" spans="1:9" x14ac:dyDescent="0.25">
      <c r="A57" s="71" t="s">
        <v>91</v>
      </c>
      <c r="B57" s="73" t="s">
        <v>70</v>
      </c>
      <c r="C57" s="93">
        <v>60210</v>
      </c>
      <c r="D57" s="73" t="s">
        <v>199</v>
      </c>
      <c r="E57" s="74">
        <v>2500.0100000000002</v>
      </c>
      <c r="F57" s="74" t="s">
        <v>165</v>
      </c>
      <c r="G57" s="74">
        <v>2500.0100000000002</v>
      </c>
      <c r="H57" s="74">
        <v>0</v>
      </c>
      <c r="I57" s="80">
        <v>2500.0100000000002</v>
      </c>
    </row>
    <row r="58" spans="1:9" x14ac:dyDescent="0.25">
      <c r="A58" s="71" t="s">
        <v>91</v>
      </c>
      <c r="B58" s="73" t="s">
        <v>70</v>
      </c>
      <c r="C58" s="93">
        <v>60222</v>
      </c>
      <c r="D58" s="73" t="s">
        <v>200</v>
      </c>
      <c r="E58" s="74">
        <v>5029</v>
      </c>
      <c r="F58" s="74" t="s">
        <v>165</v>
      </c>
      <c r="G58" s="74">
        <v>5029</v>
      </c>
      <c r="H58" s="74">
        <v>4460</v>
      </c>
      <c r="I58" s="80">
        <v>569</v>
      </c>
    </row>
    <row r="59" spans="1:9" x14ac:dyDescent="0.25">
      <c r="A59" s="71" t="s">
        <v>91</v>
      </c>
      <c r="B59" s="73" t="s">
        <v>70</v>
      </c>
      <c r="C59" s="93">
        <v>60239</v>
      </c>
      <c r="D59" s="73" t="s">
        <v>201</v>
      </c>
      <c r="E59" s="74">
        <v>11473.68</v>
      </c>
      <c r="F59" s="74" t="s">
        <v>165</v>
      </c>
      <c r="G59" s="74">
        <v>11473.68</v>
      </c>
      <c r="H59" s="74">
        <v>10870</v>
      </c>
      <c r="I59" s="80">
        <v>603.67999999999995</v>
      </c>
    </row>
    <row r="60" spans="1:9" x14ac:dyDescent="0.25">
      <c r="A60" s="71" t="s">
        <v>91</v>
      </c>
      <c r="B60" s="73" t="s">
        <v>70</v>
      </c>
      <c r="C60" s="93">
        <v>60603</v>
      </c>
      <c r="D60" s="73" t="s">
        <v>202</v>
      </c>
      <c r="E60" s="74">
        <v>0</v>
      </c>
      <c r="F60" s="74" t="s">
        <v>165</v>
      </c>
      <c r="G60" s="74">
        <v>0</v>
      </c>
      <c r="H60" s="74">
        <v>699.96</v>
      </c>
      <c r="I60" s="80">
        <v>-699.96</v>
      </c>
    </row>
    <row r="61" spans="1:9" x14ac:dyDescent="0.25">
      <c r="A61" s="71" t="s">
        <v>91</v>
      </c>
      <c r="B61" s="73" t="s">
        <v>70</v>
      </c>
      <c r="C61" s="93">
        <v>60644</v>
      </c>
      <c r="D61" s="73" t="s">
        <v>188</v>
      </c>
      <c r="E61" s="74">
        <v>37.1</v>
      </c>
      <c r="F61" s="74" t="s">
        <v>165</v>
      </c>
      <c r="G61" s="74">
        <v>37.1</v>
      </c>
      <c r="H61" s="74">
        <v>0</v>
      </c>
      <c r="I61" s="80">
        <v>37.1</v>
      </c>
    </row>
    <row r="62" spans="1:9" ht="15.75" thickBot="1" x14ac:dyDescent="0.3">
      <c r="A62" s="71" t="s">
        <v>91</v>
      </c>
      <c r="B62" s="73" t="s">
        <v>70</v>
      </c>
      <c r="C62" s="93">
        <v>60656</v>
      </c>
      <c r="D62" s="73" t="s">
        <v>180</v>
      </c>
      <c r="E62" s="83">
        <v>1444</v>
      </c>
      <c r="F62" s="83" t="s">
        <v>165</v>
      </c>
      <c r="G62" s="83">
        <v>1444</v>
      </c>
      <c r="H62" s="83">
        <v>0</v>
      </c>
      <c r="I62" s="84">
        <v>1444</v>
      </c>
    </row>
    <row r="63" spans="1:9" ht="15.75" hidden="1" thickBot="1" x14ac:dyDescent="0.3">
      <c r="A63" s="71" t="s">
        <v>89</v>
      </c>
    </row>
    <row r="64" spans="1:9" ht="12.75" x14ac:dyDescent="0.2">
      <c r="A64" s="71" t="s">
        <v>27</v>
      </c>
      <c r="B64" s="78" t="s">
        <v>182</v>
      </c>
      <c r="C64" s="98"/>
      <c r="D64" s="104">
        <f>SUM(E54:E58,E60:E62)</f>
        <v>10265.030000000001</v>
      </c>
      <c r="E64" s="85">
        <f>SUBTOTAL(9,E54:E63)</f>
        <v>21738.71</v>
      </c>
      <c r="F64" s="79">
        <f>SUM(F54:F62)</f>
        <v>0</v>
      </c>
      <c r="G64" s="79">
        <f>SUM(G54:G63)</f>
        <v>21738.71</v>
      </c>
      <c r="H64" s="85">
        <f>SUBTOTAL(9,H54:H63)</f>
        <v>19219.919999999998</v>
      </c>
      <c r="I64" s="79">
        <f>SUM(I54:I62)</f>
        <v>2518.79</v>
      </c>
    </row>
    <row r="65" spans="1:9" x14ac:dyDescent="0.25">
      <c r="A65" s="71" t="s">
        <v>88</v>
      </c>
    </row>
    <row r="66" spans="1:9" ht="12.75" x14ac:dyDescent="0.2">
      <c r="A66" s="71" t="s">
        <v>93</v>
      </c>
      <c r="B66" s="78" t="s">
        <v>203</v>
      </c>
      <c r="C66" s="98"/>
      <c r="D66" s="78"/>
      <c r="E66" s="79"/>
      <c r="F66" s="79"/>
      <c r="G66" s="79"/>
      <c r="H66" s="79"/>
      <c r="I66" s="79"/>
    </row>
    <row r="67" spans="1:9" x14ac:dyDescent="0.25">
      <c r="A67" s="71" t="s">
        <v>91</v>
      </c>
      <c r="B67" s="73" t="s">
        <v>68</v>
      </c>
      <c r="C67" s="93">
        <v>60130</v>
      </c>
      <c r="D67" s="73" t="s">
        <v>179</v>
      </c>
      <c r="E67" s="74">
        <v>1424.01</v>
      </c>
      <c r="F67" s="74" t="s">
        <v>165</v>
      </c>
      <c r="G67" s="74">
        <v>1424.01</v>
      </c>
      <c r="H67" s="74">
        <v>500.04</v>
      </c>
      <c r="I67" s="80">
        <v>923.97</v>
      </c>
    </row>
    <row r="68" spans="1:9" x14ac:dyDescent="0.25">
      <c r="A68" s="71" t="s">
        <v>91</v>
      </c>
      <c r="B68" s="73" t="s">
        <v>68</v>
      </c>
      <c r="C68" s="93">
        <v>60132</v>
      </c>
      <c r="D68" s="73" t="s">
        <v>186</v>
      </c>
      <c r="E68" s="74">
        <v>6.67</v>
      </c>
      <c r="F68" s="74" t="s">
        <v>165</v>
      </c>
      <c r="G68" s="74">
        <v>6.67</v>
      </c>
      <c r="H68" s="74">
        <v>0</v>
      </c>
      <c r="I68" s="80">
        <v>6.67</v>
      </c>
    </row>
    <row r="69" spans="1:9" x14ac:dyDescent="0.25">
      <c r="A69" s="71" t="s">
        <v>91</v>
      </c>
      <c r="B69" s="73" t="s">
        <v>68</v>
      </c>
      <c r="C69" s="93">
        <v>60141</v>
      </c>
      <c r="D69" s="73" t="s">
        <v>204</v>
      </c>
      <c r="E69" s="74">
        <v>10</v>
      </c>
      <c r="F69" s="74" t="s">
        <v>165</v>
      </c>
      <c r="G69" s="74">
        <v>10</v>
      </c>
      <c r="H69" s="74">
        <v>0</v>
      </c>
      <c r="I69" s="80">
        <v>10</v>
      </c>
    </row>
    <row r="70" spans="1:9" x14ac:dyDescent="0.25">
      <c r="A70" s="71" t="s">
        <v>91</v>
      </c>
      <c r="B70" s="73" t="s">
        <v>68</v>
      </c>
      <c r="C70" s="93">
        <v>60209</v>
      </c>
      <c r="D70" s="73" t="s">
        <v>205</v>
      </c>
      <c r="E70" s="74">
        <v>125</v>
      </c>
      <c r="F70" s="74" t="s">
        <v>165</v>
      </c>
      <c r="G70" s="74">
        <v>125</v>
      </c>
      <c r="H70" s="74">
        <v>0</v>
      </c>
      <c r="I70" s="80">
        <v>125</v>
      </c>
    </row>
    <row r="71" spans="1:9" x14ac:dyDescent="0.25">
      <c r="A71" s="71" t="s">
        <v>91</v>
      </c>
      <c r="B71" s="73" t="s">
        <v>68</v>
      </c>
      <c r="C71" s="93">
        <v>60210</v>
      </c>
      <c r="D71" s="73" t="s">
        <v>199</v>
      </c>
      <c r="E71" s="74">
        <v>2500.02</v>
      </c>
      <c r="F71" s="74" t="s">
        <v>165</v>
      </c>
      <c r="G71" s="74">
        <v>2500.02</v>
      </c>
      <c r="H71" s="74">
        <v>0</v>
      </c>
      <c r="I71" s="80">
        <v>2500.02</v>
      </c>
    </row>
    <row r="72" spans="1:9" x14ac:dyDescent="0.25">
      <c r="A72" s="71" t="s">
        <v>91</v>
      </c>
      <c r="B72" s="73" t="s">
        <v>68</v>
      </c>
      <c r="C72" s="93">
        <v>60222</v>
      </c>
      <c r="D72" s="73" t="s">
        <v>200</v>
      </c>
      <c r="E72" s="74">
        <v>5785.98</v>
      </c>
      <c r="F72" s="74" t="s">
        <v>165</v>
      </c>
      <c r="G72" s="74">
        <v>5785.98</v>
      </c>
      <c r="H72" s="74">
        <v>5000.04</v>
      </c>
      <c r="I72" s="80">
        <v>785.94</v>
      </c>
    </row>
    <row r="73" spans="1:9" x14ac:dyDescent="0.25">
      <c r="A73" s="71" t="s">
        <v>91</v>
      </c>
      <c r="B73" s="73" t="s">
        <v>68</v>
      </c>
      <c r="C73" s="93">
        <v>60239</v>
      </c>
      <c r="D73" s="73" t="s">
        <v>201</v>
      </c>
      <c r="E73" s="74">
        <v>8814.86</v>
      </c>
      <c r="F73" s="74" t="s">
        <v>165</v>
      </c>
      <c r="G73" s="74">
        <v>8814.86</v>
      </c>
      <c r="H73" s="74">
        <v>3130</v>
      </c>
      <c r="I73" s="80">
        <v>5684.86</v>
      </c>
    </row>
    <row r="74" spans="1:9" x14ac:dyDescent="0.25">
      <c r="A74" s="71" t="s">
        <v>91</v>
      </c>
      <c r="B74" s="73" t="s">
        <v>68</v>
      </c>
      <c r="C74" s="93">
        <v>60603</v>
      </c>
      <c r="D74" s="73" t="s">
        <v>202</v>
      </c>
      <c r="E74" s="74">
        <v>0</v>
      </c>
      <c r="F74" s="74" t="s">
        <v>165</v>
      </c>
      <c r="G74" s="74">
        <v>0</v>
      </c>
      <c r="H74" s="74">
        <v>699.96</v>
      </c>
      <c r="I74" s="80">
        <v>-699.96</v>
      </c>
    </row>
    <row r="75" spans="1:9" x14ac:dyDescent="0.25">
      <c r="A75" s="71" t="s">
        <v>91</v>
      </c>
      <c r="B75" s="73" t="s">
        <v>68</v>
      </c>
      <c r="C75" s="93">
        <v>60644</v>
      </c>
      <c r="D75" s="73" t="s">
        <v>188</v>
      </c>
      <c r="E75" s="74">
        <v>39.5</v>
      </c>
      <c r="F75" s="74" t="s">
        <v>165</v>
      </c>
      <c r="G75" s="74">
        <v>39.5</v>
      </c>
      <c r="H75" s="74">
        <v>0</v>
      </c>
      <c r="I75" s="80">
        <v>39.5</v>
      </c>
    </row>
    <row r="76" spans="1:9" ht="15.75" thickBot="1" x14ac:dyDescent="0.3">
      <c r="A76" s="71" t="s">
        <v>91</v>
      </c>
      <c r="B76" s="73" t="s">
        <v>68</v>
      </c>
      <c r="C76" s="93">
        <v>60656</v>
      </c>
      <c r="D76" s="73" t="s">
        <v>180</v>
      </c>
      <c r="E76" s="83">
        <v>1007.5</v>
      </c>
      <c r="F76" s="83" t="s">
        <v>165</v>
      </c>
      <c r="G76" s="83">
        <v>1007.5</v>
      </c>
      <c r="H76" s="83">
        <v>0</v>
      </c>
      <c r="I76" s="84">
        <v>1007.5</v>
      </c>
    </row>
    <row r="77" spans="1:9" ht="15.75" hidden="1" thickBot="1" x14ac:dyDescent="0.3">
      <c r="A77" s="71" t="s">
        <v>89</v>
      </c>
    </row>
    <row r="78" spans="1:9" ht="12.75" x14ac:dyDescent="0.2">
      <c r="A78" s="71" t="s">
        <v>27</v>
      </c>
      <c r="B78" s="78" t="s">
        <v>182</v>
      </c>
      <c r="C78" s="98"/>
      <c r="D78" s="104">
        <f>SUM(E67:E72,E74:E76)</f>
        <v>10898.68</v>
      </c>
      <c r="E78" s="85">
        <f>SUBTOTAL(9,E67:E77)</f>
        <v>19713.54</v>
      </c>
      <c r="F78" s="79">
        <f>SUM(F67:F76)</f>
        <v>0</v>
      </c>
      <c r="G78" s="79">
        <f>SUM(G67:G77)</f>
        <v>19713.54</v>
      </c>
      <c r="H78" s="85">
        <f>SUBTOTAL(9,H67:H77)</f>
        <v>9330.0400000000009</v>
      </c>
      <c r="I78" s="79">
        <f>SUM(I67:I77)</f>
        <v>10383.5</v>
      </c>
    </row>
    <row r="79" spans="1:9" x14ac:dyDescent="0.25">
      <c r="A79" s="71" t="s">
        <v>88</v>
      </c>
    </row>
    <row r="80" spans="1:9" ht="12.75" x14ac:dyDescent="0.2">
      <c r="A80" s="71" t="s">
        <v>93</v>
      </c>
      <c r="B80" s="78" t="s">
        <v>206</v>
      </c>
      <c r="C80" s="98"/>
      <c r="D80" s="78"/>
      <c r="E80" s="79"/>
      <c r="F80" s="79"/>
      <c r="G80" s="79"/>
      <c r="H80" s="79"/>
      <c r="I80" s="79"/>
    </row>
    <row r="81" spans="1:9" x14ac:dyDescent="0.25">
      <c r="A81" s="71" t="s">
        <v>91</v>
      </c>
      <c r="B81" s="73" t="s">
        <v>66</v>
      </c>
      <c r="C81" s="93">
        <v>60130</v>
      </c>
      <c r="D81" s="73" t="s">
        <v>179</v>
      </c>
      <c r="E81" s="74">
        <v>125</v>
      </c>
      <c r="F81" s="74" t="s">
        <v>165</v>
      </c>
      <c r="G81" s="74">
        <v>125</v>
      </c>
      <c r="H81" s="74">
        <v>500.04</v>
      </c>
      <c r="I81" s="80">
        <v>-375.04</v>
      </c>
    </row>
    <row r="82" spans="1:9" x14ac:dyDescent="0.25">
      <c r="A82" s="71" t="s">
        <v>91</v>
      </c>
      <c r="B82" s="73" t="s">
        <v>66</v>
      </c>
      <c r="C82" s="93">
        <v>60165</v>
      </c>
      <c r="D82" s="73" t="s">
        <v>187</v>
      </c>
      <c r="E82" s="74">
        <v>0</v>
      </c>
      <c r="F82" s="74" t="s">
        <v>165</v>
      </c>
      <c r="G82" s="74">
        <v>0</v>
      </c>
      <c r="H82" s="74">
        <v>150</v>
      </c>
      <c r="I82" s="80">
        <v>-150</v>
      </c>
    </row>
    <row r="83" spans="1:9" x14ac:dyDescent="0.25">
      <c r="A83" s="71" t="s">
        <v>91</v>
      </c>
      <c r="B83" s="73" t="s">
        <v>66</v>
      </c>
      <c r="C83" s="93">
        <v>60222</v>
      </c>
      <c r="D83" s="73" t="s">
        <v>200</v>
      </c>
      <c r="E83" s="74">
        <v>2238</v>
      </c>
      <c r="F83" s="74" t="s">
        <v>165</v>
      </c>
      <c r="G83" s="74">
        <v>2238</v>
      </c>
      <c r="H83" s="74">
        <v>999.96</v>
      </c>
      <c r="I83" s="80">
        <v>1238.04</v>
      </c>
    </row>
    <row r="84" spans="1:9" x14ac:dyDescent="0.25">
      <c r="A84" s="71" t="s">
        <v>91</v>
      </c>
      <c r="B84" s="73" t="s">
        <v>66</v>
      </c>
      <c r="C84" s="93">
        <v>60239</v>
      </c>
      <c r="D84" s="73" t="s">
        <v>201</v>
      </c>
      <c r="E84" s="74">
        <v>3726.61</v>
      </c>
      <c r="F84" s="74" t="s">
        <v>165</v>
      </c>
      <c r="G84" s="74">
        <v>3726.61</v>
      </c>
      <c r="H84" s="74">
        <v>3700</v>
      </c>
      <c r="I84" s="80">
        <v>26.61</v>
      </c>
    </row>
    <row r="85" spans="1:9" x14ac:dyDescent="0.25">
      <c r="A85" s="71" t="s">
        <v>91</v>
      </c>
      <c r="B85" s="73" t="s">
        <v>66</v>
      </c>
      <c r="C85" s="93">
        <v>60603</v>
      </c>
      <c r="D85" s="73" t="s">
        <v>202</v>
      </c>
      <c r="E85" s="74">
        <v>0</v>
      </c>
      <c r="F85" s="74" t="s">
        <v>165</v>
      </c>
      <c r="G85" s="74">
        <v>0</v>
      </c>
      <c r="H85" s="74">
        <v>699.96</v>
      </c>
      <c r="I85" s="80">
        <v>-699.96</v>
      </c>
    </row>
    <row r="86" spans="1:9" ht="15.75" thickBot="1" x14ac:dyDescent="0.3">
      <c r="A86" s="71" t="s">
        <v>91</v>
      </c>
      <c r="B86" s="73" t="s">
        <v>66</v>
      </c>
      <c r="C86" s="93">
        <v>60644</v>
      </c>
      <c r="D86" s="73" t="s">
        <v>188</v>
      </c>
      <c r="E86" s="83">
        <v>34.1</v>
      </c>
      <c r="F86" s="83" t="s">
        <v>165</v>
      </c>
      <c r="G86" s="83">
        <v>34.1</v>
      </c>
      <c r="H86" s="83">
        <v>0</v>
      </c>
      <c r="I86" s="84">
        <v>34.1</v>
      </c>
    </row>
    <row r="87" spans="1:9" ht="15.75" hidden="1" thickBot="1" x14ac:dyDescent="0.3">
      <c r="A87" s="71" t="s">
        <v>89</v>
      </c>
    </row>
    <row r="88" spans="1:9" ht="12.75" x14ac:dyDescent="0.2">
      <c r="A88" s="71" t="s">
        <v>27</v>
      </c>
      <c r="B88" s="78" t="s">
        <v>182</v>
      </c>
      <c r="C88" s="98"/>
      <c r="D88" s="104">
        <f>SUM(E81:E83,E85:E86)</f>
        <v>2397.1</v>
      </c>
      <c r="E88" s="85">
        <f>SUBTOTAL(9,E81:E87)</f>
        <v>6123.7100000000009</v>
      </c>
      <c r="F88" s="79">
        <f>SUM(F81:F86)</f>
        <v>0</v>
      </c>
      <c r="G88" s="79">
        <f>SUM(G81:G87)</f>
        <v>6123.7100000000009</v>
      </c>
      <c r="H88" s="85">
        <f>SUBTOTAL(9,H81:H87)</f>
        <v>6049.96</v>
      </c>
      <c r="I88" s="79">
        <f>SUM(I81:I86)</f>
        <v>73.749999999999972</v>
      </c>
    </row>
    <row r="89" spans="1:9" x14ac:dyDescent="0.25">
      <c r="A89" s="71" t="s">
        <v>88</v>
      </c>
    </row>
    <row r="90" spans="1:9" ht="12.75" x14ac:dyDescent="0.2">
      <c r="A90" s="71" t="s">
        <v>93</v>
      </c>
      <c r="B90" s="78" t="s">
        <v>207</v>
      </c>
      <c r="C90" s="98"/>
      <c r="D90" s="78"/>
      <c r="E90" s="79"/>
      <c r="F90" s="79"/>
      <c r="G90" s="79"/>
      <c r="H90" s="79"/>
      <c r="I90" s="79"/>
    </row>
    <row r="91" spans="1:9" x14ac:dyDescent="0.25">
      <c r="A91" s="71" t="s">
        <v>91</v>
      </c>
      <c r="B91" s="73" t="s">
        <v>64</v>
      </c>
      <c r="C91" s="93">
        <v>60130</v>
      </c>
      <c r="D91" s="73" t="s">
        <v>179</v>
      </c>
      <c r="E91" s="74">
        <v>2293.77</v>
      </c>
      <c r="F91" s="74" t="s">
        <v>165</v>
      </c>
      <c r="G91" s="74">
        <v>2293.77</v>
      </c>
      <c r="H91" s="74">
        <v>999.96</v>
      </c>
      <c r="I91" s="80">
        <v>1293.81</v>
      </c>
    </row>
    <row r="92" spans="1:9" x14ac:dyDescent="0.25">
      <c r="A92" s="71" t="s">
        <v>91</v>
      </c>
      <c r="B92" s="73" t="s">
        <v>64</v>
      </c>
      <c r="C92" s="93">
        <v>60603</v>
      </c>
      <c r="D92" s="73" t="s">
        <v>202</v>
      </c>
      <c r="E92" s="74">
        <v>0</v>
      </c>
      <c r="F92" s="74" t="s">
        <v>165</v>
      </c>
      <c r="G92" s="74">
        <v>0</v>
      </c>
      <c r="H92" s="74">
        <v>500.04</v>
      </c>
      <c r="I92" s="80">
        <v>-500.04</v>
      </c>
    </row>
    <row r="93" spans="1:9" ht="15.75" thickBot="1" x14ac:dyDescent="0.3">
      <c r="A93" s="71" t="s">
        <v>91</v>
      </c>
      <c r="B93" s="73" t="s">
        <v>64</v>
      </c>
      <c r="C93" s="93">
        <v>60656</v>
      </c>
      <c r="D93" s="73" t="s">
        <v>180</v>
      </c>
      <c r="E93" s="83">
        <v>925.95</v>
      </c>
      <c r="F93" s="83" t="s">
        <v>165</v>
      </c>
      <c r="G93" s="83">
        <v>925.95</v>
      </c>
      <c r="H93" s="83">
        <v>500.04</v>
      </c>
      <c r="I93" s="84">
        <v>425.91</v>
      </c>
    </row>
    <row r="94" spans="1:9" ht="15.75" hidden="1" thickBot="1" x14ac:dyDescent="0.3">
      <c r="A94" s="71" t="s">
        <v>89</v>
      </c>
    </row>
    <row r="95" spans="1:9" ht="12.75" x14ac:dyDescent="0.2">
      <c r="A95" s="71" t="s">
        <v>27</v>
      </c>
      <c r="B95" s="78" t="s">
        <v>182</v>
      </c>
      <c r="C95" s="98"/>
      <c r="D95" s="78"/>
      <c r="E95" s="85">
        <f>SUBTOTAL(9,E91:E94)</f>
        <v>3219.7200000000003</v>
      </c>
      <c r="F95" s="79">
        <v>0</v>
      </c>
      <c r="G95" s="79">
        <f>SUM(G91:G94)</f>
        <v>3219.7200000000003</v>
      </c>
      <c r="H95" s="85">
        <f>SUBTOTAL(9,H91:H94)</f>
        <v>2000.04</v>
      </c>
      <c r="I95" s="79">
        <f>SUM(I91:I94)</f>
        <v>1219.68</v>
      </c>
    </row>
    <row r="96" spans="1:9" x14ac:dyDescent="0.25">
      <c r="A96" s="71" t="s">
        <v>88</v>
      </c>
    </row>
    <row r="97" spans="1:9" ht="12.75" x14ac:dyDescent="0.2">
      <c r="A97" s="71" t="s">
        <v>93</v>
      </c>
      <c r="B97" s="78" t="s">
        <v>208</v>
      </c>
      <c r="C97" s="98"/>
      <c r="D97" s="78"/>
      <c r="E97" s="79"/>
      <c r="F97" s="79"/>
      <c r="G97" s="79"/>
      <c r="H97" s="79"/>
      <c r="I97" s="79"/>
    </row>
    <row r="98" spans="1:9" x14ac:dyDescent="0.25">
      <c r="A98" s="71" t="s">
        <v>91</v>
      </c>
      <c r="B98" s="73" t="s">
        <v>62</v>
      </c>
      <c r="C98" s="93">
        <v>60130</v>
      </c>
      <c r="D98" s="73" t="s">
        <v>179</v>
      </c>
      <c r="E98" s="74">
        <v>715.5</v>
      </c>
      <c r="F98" s="74" t="s">
        <v>165</v>
      </c>
      <c r="G98" s="74">
        <v>715.5</v>
      </c>
      <c r="H98" s="74">
        <v>249.96</v>
      </c>
      <c r="I98" s="80">
        <v>465.54</v>
      </c>
    </row>
    <row r="99" spans="1:9" x14ac:dyDescent="0.25">
      <c r="A99" s="71" t="s">
        <v>91</v>
      </c>
      <c r="B99" s="73" t="s">
        <v>62</v>
      </c>
      <c r="C99" s="93">
        <v>60165</v>
      </c>
      <c r="D99" s="73" t="s">
        <v>187</v>
      </c>
      <c r="E99" s="74">
        <v>0</v>
      </c>
      <c r="F99" s="74" t="s">
        <v>165</v>
      </c>
      <c r="G99" s="74">
        <v>0</v>
      </c>
      <c r="H99" s="74">
        <v>120</v>
      </c>
      <c r="I99" s="80">
        <v>-120</v>
      </c>
    </row>
    <row r="100" spans="1:9" ht="15.75" thickBot="1" x14ac:dyDescent="0.3">
      <c r="A100" s="71" t="s">
        <v>91</v>
      </c>
      <c r="B100" s="73" t="s">
        <v>62</v>
      </c>
      <c r="C100" s="93">
        <v>60656</v>
      </c>
      <c r="D100" s="73" t="s">
        <v>180</v>
      </c>
      <c r="E100" s="83">
        <v>48.72</v>
      </c>
      <c r="F100" s="83"/>
      <c r="G100" s="83">
        <v>48.72</v>
      </c>
      <c r="H100" s="83">
        <v>200.04</v>
      </c>
      <c r="I100" s="84">
        <v>-151.32</v>
      </c>
    </row>
    <row r="101" spans="1:9" ht="15.75" hidden="1" thickBot="1" x14ac:dyDescent="0.3">
      <c r="A101" s="71" t="s">
        <v>89</v>
      </c>
    </row>
    <row r="102" spans="1:9" ht="12.75" x14ac:dyDescent="0.2">
      <c r="A102" s="71" t="s">
        <v>27</v>
      </c>
      <c r="B102" s="78" t="s">
        <v>182</v>
      </c>
      <c r="C102" s="98"/>
      <c r="D102" s="78"/>
      <c r="E102" s="85">
        <f>SUBTOTAL(9,E98:E101)</f>
        <v>764.22</v>
      </c>
      <c r="F102" s="79">
        <v>0</v>
      </c>
      <c r="G102" s="79">
        <f>SUM(G98:G101)</f>
        <v>764.22</v>
      </c>
      <c r="H102" s="85">
        <f>SUBTOTAL(9,H98:H101)</f>
        <v>570</v>
      </c>
      <c r="I102" s="79">
        <f>SUM(I98:I101)</f>
        <v>194.22000000000003</v>
      </c>
    </row>
    <row r="103" spans="1:9" x14ac:dyDescent="0.25">
      <c r="A103" s="71" t="s">
        <v>88</v>
      </c>
    </row>
    <row r="104" spans="1:9" ht="12.75" x14ac:dyDescent="0.2">
      <c r="A104" s="71" t="s">
        <v>93</v>
      </c>
      <c r="B104" s="78" t="s">
        <v>209</v>
      </c>
      <c r="C104" s="98"/>
      <c r="D104" s="78"/>
      <c r="E104" s="79"/>
      <c r="F104" s="79"/>
      <c r="G104" s="79"/>
      <c r="H104" s="79"/>
      <c r="I104" s="79"/>
    </row>
    <row r="105" spans="1:9" x14ac:dyDescent="0.25">
      <c r="A105" s="71" t="s">
        <v>91</v>
      </c>
      <c r="B105" s="73" t="s">
        <v>60</v>
      </c>
      <c r="C105" s="93">
        <v>60130</v>
      </c>
      <c r="D105" s="73" t="s">
        <v>179</v>
      </c>
      <c r="E105" s="74">
        <v>3037.6</v>
      </c>
      <c r="F105" s="74" t="s">
        <v>165</v>
      </c>
      <c r="G105" s="74">
        <v>3037.6</v>
      </c>
      <c r="H105" s="74">
        <v>1500</v>
      </c>
      <c r="I105" s="80">
        <v>1537.6</v>
      </c>
    </row>
    <row r="106" spans="1:9" ht="15.75" thickBot="1" x14ac:dyDescent="0.3">
      <c r="A106" s="71" t="s">
        <v>91</v>
      </c>
      <c r="B106" s="73" t="s">
        <v>60</v>
      </c>
      <c r="C106" s="93">
        <v>60656</v>
      </c>
      <c r="D106" s="73" t="s">
        <v>180</v>
      </c>
      <c r="E106" s="83">
        <v>499.14</v>
      </c>
      <c r="F106" s="83" t="s">
        <v>165</v>
      </c>
      <c r="G106" s="83">
        <v>499.14</v>
      </c>
      <c r="H106" s="83">
        <v>720</v>
      </c>
      <c r="I106" s="84">
        <v>-220.86</v>
      </c>
    </row>
    <row r="107" spans="1:9" ht="15.75" hidden="1" thickBot="1" x14ac:dyDescent="0.3">
      <c r="A107" s="71" t="s">
        <v>89</v>
      </c>
    </row>
    <row r="108" spans="1:9" ht="12.75" x14ac:dyDescent="0.2">
      <c r="A108" s="71" t="s">
        <v>27</v>
      </c>
      <c r="B108" s="78" t="s">
        <v>182</v>
      </c>
      <c r="C108" s="98"/>
      <c r="D108" s="78"/>
      <c r="E108" s="85">
        <f>SUBTOTAL(9,E105:E107)</f>
        <v>3536.74</v>
      </c>
      <c r="F108" s="79">
        <v>0</v>
      </c>
      <c r="G108" s="79">
        <f>SUM(G105:G107)</f>
        <v>3536.74</v>
      </c>
      <c r="H108" s="85">
        <f>SUBTOTAL(9,H105:H107)</f>
        <v>2220</v>
      </c>
      <c r="I108" s="79">
        <f>SUM(I105:I106)</f>
        <v>1316.7399999999998</v>
      </c>
    </row>
    <row r="109" spans="1:9" x14ac:dyDescent="0.25">
      <c r="A109" s="71" t="s">
        <v>88</v>
      </c>
    </row>
    <row r="110" spans="1:9" ht="12.75" x14ac:dyDescent="0.2">
      <c r="A110" s="71" t="s">
        <v>93</v>
      </c>
      <c r="B110" s="78" t="s">
        <v>210</v>
      </c>
      <c r="C110" s="98"/>
      <c r="D110" s="78"/>
      <c r="E110" s="79"/>
      <c r="F110" s="79"/>
      <c r="G110" s="79"/>
      <c r="H110" s="79"/>
      <c r="I110" s="79"/>
    </row>
    <row r="111" spans="1:9" x14ac:dyDescent="0.25">
      <c r="A111" s="71" t="s">
        <v>91</v>
      </c>
      <c r="B111" s="73" t="s">
        <v>58</v>
      </c>
      <c r="C111" s="93">
        <v>60130</v>
      </c>
      <c r="D111" s="73" t="s">
        <v>179</v>
      </c>
      <c r="E111" s="74">
        <v>550</v>
      </c>
      <c r="F111" s="74" t="s">
        <v>165</v>
      </c>
      <c r="G111" s="74">
        <v>550</v>
      </c>
      <c r="H111" s="74">
        <v>200.04</v>
      </c>
      <c r="I111" s="80">
        <v>349.96</v>
      </c>
    </row>
    <row r="112" spans="1:9" ht="15.75" thickBot="1" x14ac:dyDescent="0.3">
      <c r="A112" s="71" t="s">
        <v>91</v>
      </c>
      <c r="B112" s="73" t="s">
        <v>58</v>
      </c>
      <c r="C112" s="93">
        <v>60656</v>
      </c>
      <c r="D112" s="73" t="s">
        <v>180</v>
      </c>
      <c r="E112" s="83">
        <v>335.03</v>
      </c>
      <c r="F112" s="83" t="s">
        <v>165</v>
      </c>
      <c r="G112" s="83">
        <v>335.03</v>
      </c>
      <c r="H112" s="83">
        <v>69.959999999999994</v>
      </c>
      <c r="I112" s="84">
        <v>265.07</v>
      </c>
    </row>
    <row r="113" spans="1:9" ht="15.75" hidden="1" thickBot="1" x14ac:dyDescent="0.3">
      <c r="A113" s="71" t="s">
        <v>89</v>
      </c>
    </row>
    <row r="114" spans="1:9" ht="12.75" x14ac:dyDescent="0.2">
      <c r="A114" s="71" t="s">
        <v>27</v>
      </c>
      <c r="B114" s="78" t="s">
        <v>182</v>
      </c>
      <c r="C114" s="98"/>
      <c r="D114" s="78"/>
      <c r="E114" s="85">
        <f>SUBTOTAL(9,E111:E113)</f>
        <v>885.03</v>
      </c>
      <c r="F114" s="79">
        <v>0</v>
      </c>
      <c r="G114" s="79">
        <f>SUM(G111:G113)</f>
        <v>885.03</v>
      </c>
      <c r="H114" s="85">
        <f>SUBTOTAL(9,H111:H113)</f>
        <v>270</v>
      </c>
      <c r="I114" s="79">
        <f>SUM(I111:I113)</f>
        <v>615.03</v>
      </c>
    </row>
    <row r="115" spans="1:9" x14ac:dyDescent="0.25">
      <c r="A115" s="71" t="s">
        <v>88</v>
      </c>
    </row>
    <row r="116" spans="1:9" ht="12.75" x14ac:dyDescent="0.2">
      <c r="A116" s="71" t="s">
        <v>93</v>
      </c>
      <c r="B116" s="78" t="s">
        <v>211</v>
      </c>
      <c r="C116" s="98"/>
      <c r="D116" s="78"/>
      <c r="E116" s="79"/>
      <c r="F116" s="79"/>
      <c r="G116" s="79"/>
      <c r="H116" s="79"/>
      <c r="I116" s="79"/>
    </row>
    <row r="117" spans="1:9" x14ac:dyDescent="0.25">
      <c r="A117" s="71" t="s">
        <v>91</v>
      </c>
      <c r="B117" s="73" t="s">
        <v>56</v>
      </c>
      <c r="C117" s="93">
        <v>60130</v>
      </c>
      <c r="D117" s="73" t="s">
        <v>179</v>
      </c>
      <c r="E117" s="74">
        <v>442.6</v>
      </c>
      <c r="F117" s="74" t="s">
        <v>165</v>
      </c>
      <c r="G117" s="74">
        <v>442.6</v>
      </c>
      <c r="H117" s="74">
        <v>600</v>
      </c>
      <c r="I117" s="80">
        <v>-157.4</v>
      </c>
    </row>
    <row r="118" spans="1:9" x14ac:dyDescent="0.25">
      <c r="A118" s="71" t="s">
        <v>91</v>
      </c>
      <c r="B118" s="73" t="s">
        <v>56</v>
      </c>
      <c r="C118" s="93">
        <v>60165</v>
      </c>
      <c r="D118" s="73" t="s">
        <v>187</v>
      </c>
      <c r="E118" s="74">
        <v>0</v>
      </c>
      <c r="F118" s="74" t="s">
        <v>165</v>
      </c>
      <c r="G118" s="74">
        <v>0</v>
      </c>
      <c r="H118" s="74">
        <v>110.04</v>
      </c>
      <c r="I118" s="80">
        <v>-110.04</v>
      </c>
    </row>
    <row r="119" spans="1:9" ht="15.75" thickBot="1" x14ac:dyDescent="0.3">
      <c r="A119" s="71" t="s">
        <v>91</v>
      </c>
      <c r="B119" s="73" t="s">
        <v>56</v>
      </c>
      <c r="C119" s="93">
        <v>60656</v>
      </c>
      <c r="D119" s="73" t="s">
        <v>180</v>
      </c>
      <c r="E119" s="83">
        <v>326.48</v>
      </c>
      <c r="F119" s="83" t="s">
        <v>165</v>
      </c>
      <c r="G119" s="83">
        <v>326.48</v>
      </c>
      <c r="H119" s="83">
        <v>0</v>
      </c>
      <c r="I119" s="84">
        <v>326.48</v>
      </c>
    </row>
    <row r="120" spans="1:9" ht="15.75" hidden="1" thickBot="1" x14ac:dyDescent="0.3">
      <c r="A120" s="71" t="s">
        <v>89</v>
      </c>
    </row>
    <row r="121" spans="1:9" ht="12.75" x14ac:dyDescent="0.2">
      <c r="A121" s="71" t="s">
        <v>27</v>
      </c>
      <c r="B121" s="78" t="s">
        <v>182</v>
      </c>
      <c r="C121" s="98"/>
      <c r="D121" s="78"/>
      <c r="E121" s="85">
        <f>SUBTOTAL(9,E117:E120)</f>
        <v>769.08</v>
      </c>
      <c r="F121" s="79">
        <v>0</v>
      </c>
      <c r="G121" s="79">
        <f>SUM(G117:G120)</f>
        <v>769.08</v>
      </c>
      <c r="H121" s="85">
        <f>SUBTOTAL(9,H117:H120)</f>
        <v>710.04</v>
      </c>
      <c r="I121" s="79">
        <f>SUM(I117:I119)</f>
        <v>59.04000000000002</v>
      </c>
    </row>
    <row r="122" spans="1:9" x14ac:dyDescent="0.25">
      <c r="A122" s="71" t="s">
        <v>88</v>
      </c>
    </row>
    <row r="123" spans="1:9" ht="12.75" x14ac:dyDescent="0.2">
      <c r="A123" s="71" t="s">
        <v>93</v>
      </c>
      <c r="B123" s="78" t="s">
        <v>212</v>
      </c>
      <c r="C123" s="98"/>
      <c r="D123" s="78"/>
      <c r="E123" s="79"/>
      <c r="F123" s="79"/>
      <c r="G123" s="79"/>
      <c r="H123" s="79"/>
      <c r="I123" s="79"/>
    </row>
    <row r="124" spans="1:9" x14ac:dyDescent="0.25">
      <c r="A124" s="71" t="s">
        <v>91</v>
      </c>
      <c r="B124" s="73" t="s">
        <v>54</v>
      </c>
      <c r="C124" s="93">
        <v>60130</v>
      </c>
      <c r="D124" s="73" t="s">
        <v>179</v>
      </c>
      <c r="E124" s="74">
        <v>550</v>
      </c>
      <c r="F124" s="74" t="s">
        <v>165</v>
      </c>
      <c r="G124" s="74">
        <v>550</v>
      </c>
      <c r="H124" s="74">
        <v>99.96</v>
      </c>
      <c r="I124" s="80">
        <v>450.04</v>
      </c>
    </row>
    <row r="125" spans="1:9" ht="15.75" thickBot="1" x14ac:dyDescent="0.3">
      <c r="A125" s="71" t="s">
        <v>91</v>
      </c>
      <c r="B125" s="73" t="s">
        <v>54</v>
      </c>
      <c r="C125" s="93">
        <v>60656</v>
      </c>
      <c r="D125" s="73" t="s">
        <v>180</v>
      </c>
      <c r="E125" s="83">
        <v>48.72</v>
      </c>
      <c r="F125" s="83" t="s">
        <v>165</v>
      </c>
      <c r="G125" s="83">
        <v>48.72</v>
      </c>
      <c r="H125" s="83">
        <v>90</v>
      </c>
      <c r="I125" s="84">
        <v>-41.28</v>
      </c>
    </row>
    <row r="126" spans="1:9" ht="15.75" hidden="1" thickBot="1" x14ac:dyDescent="0.3">
      <c r="A126" s="71" t="s">
        <v>89</v>
      </c>
    </row>
    <row r="127" spans="1:9" ht="12.75" x14ac:dyDescent="0.2">
      <c r="A127" s="71" t="s">
        <v>27</v>
      </c>
      <c r="B127" s="78" t="s">
        <v>182</v>
      </c>
      <c r="C127" s="98"/>
      <c r="D127" s="78"/>
      <c r="E127" s="85">
        <f>SUBTOTAL(9,E124:E126)</f>
        <v>598.72</v>
      </c>
      <c r="F127" s="79">
        <v>0</v>
      </c>
      <c r="G127" s="79">
        <f>SUM(G124:G126)</f>
        <v>598.72</v>
      </c>
      <c r="H127" s="85">
        <f>SUBTOTAL(9,H124:H126)</f>
        <v>189.95999999999998</v>
      </c>
      <c r="I127" s="79">
        <f>SUM(I124:I125)</f>
        <v>408.76</v>
      </c>
    </row>
    <row r="128" spans="1:9" x14ac:dyDescent="0.25">
      <c r="A128" s="71" t="s">
        <v>88</v>
      </c>
    </row>
    <row r="129" spans="1:9" ht="12.75" x14ac:dyDescent="0.2">
      <c r="A129" s="71" t="s">
        <v>93</v>
      </c>
      <c r="B129" s="78" t="s">
        <v>213</v>
      </c>
      <c r="C129" s="98"/>
      <c r="D129" s="78"/>
      <c r="E129" s="79"/>
      <c r="F129" s="79"/>
      <c r="G129" s="79"/>
      <c r="H129" s="79"/>
      <c r="I129" s="79"/>
    </row>
    <row r="130" spans="1:9" x14ac:dyDescent="0.25">
      <c r="A130" s="71" t="s">
        <v>91</v>
      </c>
      <c r="B130" s="73" t="s">
        <v>52</v>
      </c>
      <c r="C130" s="93">
        <v>60130</v>
      </c>
      <c r="D130" s="73" t="s">
        <v>179</v>
      </c>
      <c r="E130" s="74">
        <v>1361.95</v>
      </c>
      <c r="F130" s="74" t="s">
        <v>165</v>
      </c>
      <c r="G130" s="74">
        <v>1361.95</v>
      </c>
      <c r="H130" s="74">
        <v>249.96</v>
      </c>
      <c r="I130" s="80">
        <v>1111.99</v>
      </c>
    </row>
    <row r="131" spans="1:9" x14ac:dyDescent="0.25">
      <c r="A131" s="71" t="s">
        <v>91</v>
      </c>
      <c r="B131" s="73" t="s">
        <v>52</v>
      </c>
      <c r="C131" s="93">
        <v>60165</v>
      </c>
      <c r="D131" s="73" t="s">
        <v>187</v>
      </c>
      <c r="E131" s="74">
        <v>0</v>
      </c>
      <c r="F131" s="74" t="s">
        <v>165</v>
      </c>
      <c r="G131" s="74">
        <v>0</v>
      </c>
      <c r="H131" s="74">
        <v>30</v>
      </c>
      <c r="I131" s="80">
        <v>-30</v>
      </c>
    </row>
    <row r="132" spans="1:9" x14ac:dyDescent="0.25">
      <c r="A132" s="71" t="s">
        <v>91</v>
      </c>
      <c r="B132" s="73" t="s">
        <v>52</v>
      </c>
      <c r="C132" s="93">
        <v>60222</v>
      </c>
      <c r="D132" s="73" t="s">
        <v>200</v>
      </c>
      <c r="E132" s="74">
        <v>4849</v>
      </c>
      <c r="F132" s="74" t="s">
        <v>165</v>
      </c>
      <c r="G132" s="74">
        <v>4849</v>
      </c>
      <c r="H132" s="74">
        <v>4620</v>
      </c>
      <c r="I132" s="80">
        <v>229</v>
      </c>
    </row>
    <row r="133" spans="1:9" ht="15.75" thickBot="1" x14ac:dyDescent="0.3">
      <c r="A133" s="71" t="s">
        <v>91</v>
      </c>
      <c r="B133" s="73" t="s">
        <v>52</v>
      </c>
      <c r="C133" s="93">
        <v>60656</v>
      </c>
      <c r="D133" s="73" t="s">
        <v>180</v>
      </c>
      <c r="E133" s="83">
        <v>153.29</v>
      </c>
      <c r="F133" s="83" t="s">
        <v>165</v>
      </c>
      <c r="G133" s="83">
        <v>153.29</v>
      </c>
      <c r="H133" s="83">
        <v>240</v>
      </c>
      <c r="I133" s="84">
        <v>-86.71</v>
      </c>
    </row>
    <row r="134" spans="1:9" ht="15.75" hidden="1" thickBot="1" x14ac:dyDescent="0.3">
      <c r="A134" s="71" t="s">
        <v>89</v>
      </c>
    </row>
    <row r="135" spans="1:9" ht="12.75" x14ac:dyDescent="0.2">
      <c r="A135" s="71" t="s">
        <v>27</v>
      </c>
      <c r="B135" s="78" t="s">
        <v>182</v>
      </c>
      <c r="C135" s="98"/>
      <c r="D135" s="78"/>
      <c r="E135" s="85">
        <f>SUBTOTAL(9,E130:E134)</f>
        <v>6364.24</v>
      </c>
      <c r="F135" s="79">
        <v>0</v>
      </c>
      <c r="G135" s="79">
        <f>SUM(G130:G134)</f>
        <v>6364.24</v>
      </c>
      <c r="H135" s="85">
        <f>SUBTOTAL(9,H130:H134)</f>
        <v>5139.96</v>
      </c>
      <c r="I135" s="79">
        <f>SUM(I130:I134)</f>
        <v>1224.28</v>
      </c>
    </row>
    <row r="136" spans="1:9" x14ac:dyDescent="0.25">
      <c r="A136" s="71" t="s">
        <v>88</v>
      </c>
    </row>
    <row r="137" spans="1:9" ht="12.75" x14ac:dyDescent="0.2">
      <c r="A137" s="71" t="s">
        <v>93</v>
      </c>
      <c r="B137" s="78" t="s">
        <v>214</v>
      </c>
      <c r="C137" s="98"/>
      <c r="D137" s="78"/>
      <c r="E137" s="79"/>
      <c r="F137" s="79"/>
      <c r="G137" s="79"/>
      <c r="H137" s="79"/>
      <c r="I137" s="79"/>
    </row>
    <row r="138" spans="1:9" x14ac:dyDescent="0.25">
      <c r="A138" s="71" t="s">
        <v>91</v>
      </c>
      <c r="B138" s="73" t="s">
        <v>50</v>
      </c>
      <c r="C138" s="93">
        <v>60130</v>
      </c>
      <c r="D138" s="73" t="s">
        <v>179</v>
      </c>
      <c r="E138" s="74">
        <v>1808.26</v>
      </c>
      <c r="F138" s="74" t="s">
        <v>165</v>
      </c>
      <c r="G138" s="74">
        <v>1808.26</v>
      </c>
      <c r="H138" s="74">
        <v>200.04</v>
      </c>
      <c r="I138" s="80">
        <v>1608.22</v>
      </c>
    </row>
    <row r="139" spans="1:9" ht="15.75" thickBot="1" x14ac:dyDescent="0.3">
      <c r="A139" s="71" t="s">
        <v>91</v>
      </c>
      <c r="B139" s="73" t="s">
        <v>50</v>
      </c>
      <c r="C139" s="93">
        <v>60656</v>
      </c>
      <c r="D139" s="73" t="s">
        <v>180</v>
      </c>
      <c r="E139" s="83">
        <v>48.72</v>
      </c>
      <c r="F139" s="83" t="s">
        <v>165</v>
      </c>
      <c r="G139" s="83">
        <v>48.72</v>
      </c>
      <c r="H139" s="83">
        <v>500.04</v>
      </c>
      <c r="I139" s="84">
        <v>-451.32</v>
      </c>
    </row>
    <row r="140" spans="1:9" ht="15.75" hidden="1" thickBot="1" x14ac:dyDescent="0.3">
      <c r="A140" s="71" t="s">
        <v>89</v>
      </c>
    </row>
    <row r="141" spans="1:9" ht="12.75" x14ac:dyDescent="0.2">
      <c r="A141" s="71" t="s">
        <v>27</v>
      </c>
      <c r="B141" s="78" t="s">
        <v>182</v>
      </c>
      <c r="C141" s="98"/>
      <c r="D141" s="78"/>
      <c r="E141" s="85">
        <f>SUM(E138:E140)</f>
        <v>1856.98</v>
      </c>
      <c r="F141" s="79">
        <v>0</v>
      </c>
      <c r="G141" s="79">
        <f>SUM(G138:G140)</f>
        <v>1856.98</v>
      </c>
      <c r="H141" s="85">
        <f>SUBTOTAL(9,H138:H140)</f>
        <v>700.08</v>
      </c>
      <c r="I141" s="79">
        <f>SUM(I138:I139)</f>
        <v>1156.9000000000001</v>
      </c>
    </row>
    <row r="142" spans="1:9" x14ac:dyDescent="0.25">
      <c r="A142" s="71" t="s">
        <v>88</v>
      </c>
    </row>
    <row r="143" spans="1:9" ht="12.75" x14ac:dyDescent="0.2">
      <c r="A143" s="71" t="s">
        <v>93</v>
      </c>
      <c r="B143" s="78" t="s">
        <v>215</v>
      </c>
      <c r="C143" s="98"/>
      <c r="D143" s="78"/>
      <c r="E143" s="79"/>
      <c r="F143" s="79"/>
      <c r="G143" s="79"/>
      <c r="H143" s="79"/>
      <c r="I143" s="79"/>
    </row>
    <row r="144" spans="1:9" x14ac:dyDescent="0.25">
      <c r="A144" s="71" t="s">
        <v>91</v>
      </c>
      <c r="B144" s="73" t="s">
        <v>48</v>
      </c>
      <c r="C144" s="93">
        <v>60130</v>
      </c>
      <c r="D144" s="73" t="s">
        <v>179</v>
      </c>
      <c r="E144" s="74">
        <v>856.5</v>
      </c>
      <c r="F144" s="74" t="s">
        <v>165</v>
      </c>
      <c r="G144" s="74">
        <v>856.5</v>
      </c>
      <c r="H144" s="74">
        <v>99.96</v>
      </c>
      <c r="I144" s="80">
        <v>756.54</v>
      </c>
    </row>
    <row r="145" spans="1:9" ht="15.75" thickBot="1" x14ac:dyDescent="0.3">
      <c r="A145" s="71" t="s">
        <v>91</v>
      </c>
      <c r="B145" s="73" t="s">
        <v>48</v>
      </c>
      <c r="C145" s="93">
        <v>60656</v>
      </c>
      <c r="D145" s="73" t="s">
        <v>180</v>
      </c>
      <c r="E145" s="83">
        <v>48.73</v>
      </c>
      <c r="F145" s="83" t="s">
        <v>165</v>
      </c>
      <c r="G145" s="83">
        <v>48.73</v>
      </c>
      <c r="H145" s="83">
        <v>150</v>
      </c>
      <c r="I145" s="84">
        <v>-101.27</v>
      </c>
    </row>
    <row r="146" spans="1:9" ht="15.75" hidden="1" thickBot="1" x14ac:dyDescent="0.3">
      <c r="A146" s="71" t="s">
        <v>89</v>
      </c>
    </row>
    <row r="147" spans="1:9" ht="12.75" x14ac:dyDescent="0.2">
      <c r="A147" s="71" t="s">
        <v>27</v>
      </c>
      <c r="B147" s="78" t="s">
        <v>182</v>
      </c>
      <c r="C147" s="98"/>
      <c r="D147" s="78"/>
      <c r="E147" s="85">
        <f>SUBTOTAL(9,E144:E146)</f>
        <v>905.23</v>
      </c>
      <c r="F147" s="79">
        <v>0</v>
      </c>
      <c r="G147" s="79">
        <f>SUM(G144:G146)</f>
        <v>905.23</v>
      </c>
      <c r="H147" s="85">
        <f>SUBTOTAL(9,H144:H146)</f>
        <v>249.95999999999998</v>
      </c>
      <c r="I147" s="79">
        <f>SUM(I144:I146)</f>
        <v>655.27</v>
      </c>
    </row>
    <row r="148" spans="1:9" x14ac:dyDescent="0.25">
      <c r="A148" s="71" t="s">
        <v>88</v>
      </c>
    </row>
    <row r="149" spans="1:9" ht="12.75" x14ac:dyDescent="0.2">
      <c r="A149" s="71" t="s">
        <v>93</v>
      </c>
      <c r="B149" s="78" t="s">
        <v>216</v>
      </c>
      <c r="C149" s="98"/>
      <c r="D149" s="78"/>
      <c r="E149" s="79"/>
      <c r="F149" s="79"/>
      <c r="G149" s="79"/>
      <c r="H149" s="79"/>
      <c r="I149" s="79"/>
    </row>
    <row r="150" spans="1:9" ht="15.75" thickBot="1" x14ac:dyDescent="0.3">
      <c r="A150" s="71" t="s">
        <v>91</v>
      </c>
      <c r="B150" s="73" t="s">
        <v>114</v>
      </c>
      <c r="C150" s="93">
        <v>60165</v>
      </c>
      <c r="D150" s="73" t="s">
        <v>187</v>
      </c>
      <c r="E150" s="83">
        <v>0</v>
      </c>
      <c r="F150" s="83" t="s">
        <v>165</v>
      </c>
      <c r="G150" s="83">
        <v>0</v>
      </c>
      <c r="H150" s="83">
        <v>110.04</v>
      </c>
      <c r="I150" s="84">
        <v>-110.04</v>
      </c>
    </row>
    <row r="151" spans="1:9" ht="15.75" hidden="1" thickBot="1" x14ac:dyDescent="0.3">
      <c r="A151" s="71" t="s">
        <v>89</v>
      </c>
    </row>
    <row r="152" spans="1:9" ht="12.75" x14ac:dyDescent="0.2">
      <c r="A152" s="71" t="s">
        <v>27</v>
      </c>
      <c r="B152" s="78" t="s">
        <v>182</v>
      </c>
      <c r="C152" s="98"/>
      <c r="D152" s="78"/>
      <c r="E152" s="85">
        <f>SUBTOTAL(9,E150:E151)</f>
        <v>0</v>
      </c>
      <c r="F152" s="79">
        <v>0</v>
      </c>
      <c r="G152" s="79"/>
      <c r="H152" s="85">
        <f>SUBTOTAL(9,H150:H151)</f>
        <v>110.04</v>
      </c>
      <c r="I152" s="79">
        <f>SUM(I150:I151)</f>
        <v>-110.04</v>
      </c>
    </row>
    <row r="153" spans="1:9" x14ac:dyDescent="0.25">
      <c r="A153" s="71" t="s">
        <v>88</v>
      </c>
    </row>
    <row r="154" spans="1:9" ht="12.75" x14ac:dyDescent="0.2">
      <c r="A154" s="71" t="s">
        <v>93</v>
      </c>
      <c r="B154" s="78" t="s">
        <v>217</v>
      </c>
      <c r="C154" s="98"/>
      <c r="D154" s="78"/>
      <c r="E154" s="79"/>
      <c r="F154" s="79"/>
      <c r="G154" s="79"/>
      <c r="H154" s="79"/>
      <c r="I154" s="79"/>
    </row>
    <row r="155" spans="1:9" x14ac:dyDescent="0.25">
      <c r="A155" s="71" t="s">
        <v>91</v>
      </c>
      <c r="B155" s="73" t="s">
        <v>131</v>
      </c>
      <c r="C155" s="93">
        <v>60178</v>
      </c>
      <c r="D155" s="73" t="s">
        <v>218</v>
      </c>
      <c r="E155" s="74">
        <v>27.5</v>
      </c>
      <c r="F155" s="74" t="s">
        <v>165</v>
      </c>
      <c r="G155" s="74">
        <v>27.5</v>
      </c>
      <c r="H155" s="74">
        <v>0</v>
      </c>
      <c r="I155" s="80">
        <v>27.5</v>
      </c>
    </row>
    <row r="156" spans="1:9" x14ac:dyDescent="0.25">
      <c r="A156" s="71" t="s">
        <v>91</v>
      </c>
      <c r="B156" s="73" t="s">
        <v>131</v>
      </c>
      <c r="C156" s="93">
        <v>60210</v>
      </c>
      <c r="D156" s="73" t="s">
        <v>199</v>
      </c>
      <c r="E156" s="74">
        <v>146.1</v>
      </c>
      <c r="F156" s="74" t="s">
        <v>165</v>
      </c>
      <c r="G156" s="74">
        <v>146.1</v>
      </c>
      <c r="H156" s="74">
        <v>0</v>
      </c>
      <c r="I156" s="80">
        <v>146.1</v>
      </c>
    </row>
    <row r="157" spans="1:9" ht="15.75" thickBot="1" x14ac:dyDescent="0.3">
      <c r="A157" s="71" t="s">
        <v>91</v>
      </c>
      <c r="B157" s="73" t="s">
        <v>131</v>
      </c>
      <c r="C157" s="93">
        <v>60222</v>
      </c>
      <c r="D157" s="73" t="s">
        <v>200</v>
      </c>
      <c r="E157" s="83">
        <v>2424.5</v>
      </c>
      <c r="F157" s="83" t="s">
        <v>165</v>
      </c>
      <c r="G157" s="83">
        <v>2424.5</v>
      </c>
      <c r="H157" s="83">
        <v>2240</v>
      </c>
      <c r="I157" s="84">
        <v>184.5</v>
      </c>
    </row>
    <row r="158" spans="1:9" ht="15.75" hidden="1" thickBot="1" x14ac:dyDescent="0.3">
      <c r="A158" s="71" t="s">
        <v>89</v>
      </c>
    </row>
    <row r="159" spans="1:9" ht="12.75" x14ac:dyDescent="0.2">
      <c r="A159" s="71" t="s">
        <v>27</v>
      </c>
      <c r="B159" s="78" t="s">
        <v>182</v>
      </c>
      <c r="C159" s="98"/>
      <c r="D159" s="78"/>
      <c r="E159" s="85">
        <f>SUBTOTAL(9,E155:E158)</f>
        <v>2598.1</v>
      </c>
      <c r="F159" s="79">
        <v>0</v>
      </c>
      <c r="G159" s="79">
        <f>SUM(G155:G158)</f>
        <v>2598.1</v>
      </c>
      <c r="H159" s="85">
        <f>SUBTOTAL(9,H155:H158)</f>
        <v>2240</v>
      </c>
      <c r="I159" s="79">
        <f>SUM(I155:I158)</f>
        <v>358.1</v>
      </c>
    </row>
    <row r="160" spans="1:9" x14ac:dyDescent="0.25">
      <c r="A160" s="71" t="s">
        <v>88</v>
      </c>
    </row>
    <row r="161" spans="1:9" ht="12.75" x14ac:dyDescent="0.2">
      <c r="A161" s="71" t="s">
        <v>93</v>
      </c>
      <c r="B161" s="78" t="s">
        <v>219</v>
      </c>
      <c r="C161" s="98"/>
      <c r="D161" s="78"/>
      <c r="E161" s="79"/>
      <c r="F161" s="79"/>
      <c r="G161" s="79"/>
      <c r="H161" s="79"/>
      <c r="I161" s="79"/>
    </row>
    <row r="162" spans="1:9" x14ac:dyDescent="0.25">
      <c r="A162" s="71" t="s">
        <v>91</v>
      </c>
      <c r="B162" s="73" t="s">
        <v>46</v>
      </c>
      <c r="C162" s="93">
        <v>60130</v>
      </c>
      <c r="D162" s="73" t="s">
        <v>179</v>
      </c>
      <c r="E162" s="74">
        <v>9.9700000000000006</v>
      </c>
      <c r="F162" s="74" t="s">
        <v>165</v>
      </c>
      <c r="G162" s="74">
        <v>9.9700000000000006</v>
      </c>
      <c r="H162" s="74">
        <v>0</v>
      </c>
      <c r="I162" s="80">
        <v>9.9700000000000006</v>
      </c>
    </row>
    <row r="163" spans="1:9" x14ac:dyDescent="0.25">
      <c r="A163" s="71" t="s">
        <v>91</v>
      </c>
      <c r="B163" s="73" t="s">
        <v>46</v>
      </c>
      <c r="C163" s="93">
        <v>60136</v>
      </c>
      <c r="D163" s="73" t="s">
        <v>220</v>
      </c>
      <c r="E163" s="74">
        <v>178.37</v>
      </c>
      <c r="F163" s="74" t="s">
        <v>165</v>
      </c>
      <c r="G163" s="74">
        <v>178.37</v>
      </c>
      <c r="H163" s="74">
        <v>0</v>
      </c>
      <c r="I163" s="80">
        <v>178.37</v>
      </c>
    </row>
    <row r="164" spans="1:9" x14ac:dyDescent="0.25">
      <c r="A164" s="71" t="s">
        <v>91</v>
      </c>
      <c r="B164" s="73" t="s">
        <v>46</v>
      </c>
      <c r="C164" s="93">
        <v>60143</v>
      </c>
      <c r="D164" s="73" t="s">
        <v>221</v>
      </c>
      <c r="E164" s="74">
        <v>64.8</v>
      </c>
      <c r="F164" s="74" t="s">
        <v>165</v>
      </c>
      <c r="G164" s="74">
        <v>64.8</v>
      </c>
      <c r="H164" s="74">
        <v>0</v>
      </c>
      <c r="I164" s="80">
        <v>64.8</v>
      </c>
    </row>
    <row r="165" spans="1:9" x14ac:dyDescent="0.25">
      <c r="A165" s="71" t="s">
        <v>91</v>
      </c>
      <c r="B165" s="73" t="s">
        <v>46</v>
      </c>
      <c r="C165" s="93">
        <v>60159</v>
      </c>
      <c r="D165" s="73" t="s">
        <v>198</v>
      </c>
      <c r="E165" s="74">
        <v>-192.78</v>
      </c>
      <c r="F165" s="74" t="s">
        <v>165</v>
      </c>
      <c r="G165" s="74">
        <v>-192.78</v>
      </c>
      <c r="H165" s="74">
        <v>0</v>
      </c>
      <c r="I165" s="80">
        <v>-192.78</v>
      </c>
    </row>
    <row r="166" spans="1:9" ht="15.75" thickBot="1" x14ac:dyDescent="0.3">
      <c r="A166" s="71" t="s">
        <v>91</v>
      </c>
      <c r="B166" s="73" t="s">
        <v>46</v>
      </c>
      <c r="C166" s="93">
        <v>60222</v>
      </c>
      <c r="D166" s="73" t="s">
        <v>200</v>
      </c>
      <c r="E166" s="83">
        <v>180</v>
      </c>
      <c r="F166" s="83" t="s">
        <v>165</v>
      </c>
      <c r="G166" s="83">
        <v>180</v>
      </c>
      <c r="H166" s="83">
        <v>0</v>
      </c>
      <c r="I166" s="84">
        <v>180</v>
      </c>
    </row>
    <row r="167" spans="1:9" ht="15.75" hidden="1" thickBot="1" x14ac:dyDescent="0.3">
      <c r="A167" s="71" t="s">
        <v>89</v>
      </c>
    </row>
    <row r="168" spans="1:9" ht="12.75" x14ac:dyDescent="0.2">
      <c r="A168" s="71" t="s">
        <v>27</v>
      </c>
      <c r="B168" s="78" t="s">
        <v>182</v>
      </c>
      <c r="C168" s="98"/>
      <c r="D168" s="78"/>
      <c r="E168" s="85">
        <f>SUBTOTAL(9,E162:E167)</f>
        <v>240.35999999999999</v>
      </c>
      <c r="F168" s="79">
        <v>0</v>
      </c>
      <c r="G168" s="79">
        <f>SUM(G162:G167)</f>
        <v>240.35999999999999</v>
      </c>
      <c r="H168" s="85">
        <f>SUBTOTAL(9,H162:H167)</f>
        <v>0</v>
      </c>
      <c r="I168" s="79">
        <f>SUM(I162:I166)</f>
        <v>240.35999999999999</v>
      </c>
    </row>
    <row r="169" spans="1:9" x14ac:dyDescent="0.25">
      <c r="A169" s="71" t="s">
        <v>88</v>
      </c>
    </row>
    <row r="170" spans="1:9" ht="12.75" x14ac:dyDescent="0.2">
      <c r="A170" s="71" t="s">
        <v>93</v>
      </c>
      <c r="B170" s="78" t="s">
        <v>222</v>
      </c>
      <c r="C170" s="98"/>
      <c r="D170" s="78"/>
      <c r="E170" s="79"/>
      <c r="F170" s="79"/>
      <c r="G170" s="79"/>
      <c r="H170" s="79"/>
      <c r="I170" s="79"/>
    </row>
    <row r="171" spans="1:9" x14ac:dyDescent="0.25">
      <c r="A171" s="71" t="s">
        <v>91</v>
      </c>
      <c r="B171" s="73" t="s">
        <v>44</v>
      </c>
      <c r="C171" s="93">
        <v>60130</v>
      </c>
      <c r="D171" s="73" t="s">
        <v>179</v>
      </c>
      <c r="E171" s="74">
        <v>17601.5</v>
      </c>
      <c r="F171" s="74" t="s">
        <v>165</v>
      </c>
      <c r="G171" s="74">
        <v>17601.5</v>
      </c>
      <c r="H171" s="74">
        <v>3000</v>
      </c>
      <c r="I171" s="80">
        <v>14601.5</v>
      </c>
    </row>
    <row r="172" spans="1:9" x14ac:dyDescent="0.25">
      <c r="A172" s="71" t="s">
        <v>91</v>
      </c>
      <c r="B172" s="73" t="s">
        <v>44</v>
      </c>
      <c r="C172" s="93">
        <v>60165</v>
      </c>
      <c r="D172" s="73" t="s">
        <v>187</v>
      </c>
      <c r="E172" s="74">
        <v>2163</v>
      </c>
      <c r="F172" s="74" t="s">
        <v>165</v>
      </c>
      <c r="G172" s="74">
        <v>2163</v>
      </c>
      <c r="H172" s="74">
        <v>249.96</v>
      </c>
      <c r="I172" s="80">
        <v>1913.04</v>
      </c>
    </row>
    <row r="173" spans="1:9" x14ac:dyDescent="0.25">
      <c r="A173" s="71" t="s">
        <v>91</v>
      </c>
      <c r="B173" s="73" t="s">
        <v>44</v>
      </c>
      <c r="C173" s="93">
        <v>60173</v>
      </c>
      <c r="D173" s="73" t="s">
        <v>223</v>
      </c>
      <c r="E173" s="74">
        <v>1601</v>
      </c>
      <c r="F173" s="74" t="s">
        <v>165</v>
      </c>
      <c r="G173" s="74">
        <v>1601</v>
      </c>
      <c r="H173" s="74">
        <v>3999.96</v>
      </c>
      <c r="I173" s="80">
        <v>-2398.96</v>
      </c>
    </row>
    <row r="174" spans="1:9" x14ac:dyDescent="0.25">
      <c r="A174" s="71" t="s">
        <v>91</v>
      </c>
      <c r="B174" s="73" t="s">
        <v>44</v>
      </c>
      <c r="C174" s="93">
        <v>60174</v>
      </c>
      <c r="D174" s="73" t="s">
        <v>224</v>
      </c>
      <c r="E174" s="74">
        <v>950</v>
      </c>
      <c r="F174" s="74" t="s">
        <v>165</v>
      </c>
      <c r="G174" s="74">
        <v>950</v>
      </c>
      <c r="H174" s="74">
        <v>5000.04</v>
      </c>
      <c r="I174" s="80">
        <v>-4050.04</v>
      </c>
    </row>
    <row r="175" spans="1:9" x14ac:dyDescent="0.25">
      <c r="A175" s="71" t="s">
        <v>91</v>
      </c>
      <c r="B175" s="73" t="s">
        <v>44</v>
      </c>
      <c r="C175" s="93">
        <v>60175</v>
      </c>
      <c r="D175" s="73" t="s">
        <v>225</v>
      </c>
      <c r="E175" s="74">
        <v>2976.12</v>
      </c>
      <c r="F175" s="74" t="s">
        <v>165</v>
      </c>
      <c r="G175" s="74">
        <v>2976.12</v>
      </c>
      <c r="H175" s="74">
        <v>500.04</v>
      </c>
      <c r="I175" s="80">
        <v>2476.08</v>
      </c>
    </row>
    <row r="176" spans="1:9" x14ac:dyDescent="0.25">
      <c r="A176" s="71" t="s">
        <v>91</v>
      </c>
      <c r="B176" s="73" t="s">
        <v>44</v>
      </c>
      <c r="C176" s="93">
        <v>60201</v>
      </c>
      <c r="D176" s="73" t="s">
        <v>226</v>
      </c>
      <c r="E176" s="74">
        <v>750</v>
      </c>
      <c r="F176" s="74" t="s">
        <v>165</v>
      </c>
      <c r="G176" s="74">
        <v>750</v>
      </c>
      <c r="H176" s="74">
        <v>0</v>
      </c>
      <c r="I176" s="80">
        <v>750</v>
      </c>
    </row>
    <row r="177" spans="1:9" x14ac:dyDescent="0.25">
      <c r="A177" s="71" t="s">
        <v>91</v>
      </c>
      <c r="B177" s="73" t="s">
        <v>44</v>
      </c>
      <c r="C177" s="93">
        <v>60223</v>
      </c>
      <c r="D177" s="73" t="s">
        <v>227</v>
      </c>
      <c r="E177" s="74">
        <v>0</v>
      </c>
      <c r="F177" s="74" t="s">
        <v>165</v>
      </c>
      <c r="G177" s="74">
        <v>0</v>
      </c>
      <c r="H177" s="74">
        <v>5000.04</v>
      </c>
      <c r="I177" s="80">
        <v>-5000.04</v>
      </c>
    </row>
    <row r="178" spans="1:9" x14ac:dyDescent="0.25">
      <c r="A178" s="71" t="s">
        <v>91</v>
      </c>
      <c r="B178" s="73" t="s">
        <v>44</v>
      </c>
      <c r="C178" s="93">
        <v>60311</v>
      </c>
      <c r="D178" s="73" t="s">
        <v>228</v>
      </c>
      <c r="E178" s="74">
        <v>41211.5</v>
      </c>
      <c r="F178" s="74" t="s">
        <v>165</v>
      </c>
      <c r="G178" s="74">
        <v>41211.5</v>
      </c>
      <c r="H178" s="74">
        <v>2000.04</v>
      </c>
      <c r="I178" s="80">
        <v>39211.46</v>
      </c>
    </row>
    <row r="179" spans="1:9" x14ac:dyDescent="0.25">
      <c r="A179" s="71" t="s">
        <v>91</v>
      </c>
      <c r="B179" s="73" t="s">
        <v>44</v>
      </c>
      <c r="C179" s="93">
        <v>60645</v>
      </c>
      <c r="D179" s="73" t="s">
        <v>229</v>
      </c>
      <c r="E179" s="74">
        <v>41611.5</v>
      </c>
      <c r="F179" s="74" t="s">
        <v>165</v>
      </c>
      <c r="G179" s="74">
        <v>41611.5</v>
      </c>
      <c r="H179" s="74">
        <v>0</v>
      </c>
      <c r="I179" s="80">
        <v>41611.5</v>
      </c>
    </row>
    <row r="180" spans="1:9" ht="15.75" thickBot="1" x14ac:dyDescent="0.3">
      <c r="A180" s="71" t="s">
        <v>91</v>
      </c>
      <c r="B180" s="73" t="s">
        <v>44</v>
      </c>
      <c r="C180" s="93">
        <v>60656</v>
      </c>
      <c r="D180" s="73" t="s">
        <v>180</v>
      </c>
      <c r="E180" s="83">
        <v>5305.11</v>
      </c>
      <c r="F180" s="83" t="s">
        <v>165</v>
      </c>
      <c r="G180" s="83">
        <v>5305.11</v>
      </c>
      <c r="H180" s="83">
        <v>500.04</v>
      </c>
      <c r="I180" s="84">
        <v>4805.07</v>
      </c>
    </row>
    <row r="181" spans="1:9" ht="15.75" hidden="1" thickBot="1" x14ac:dyDescent="0.3">
      <c r="A181" s="71" t="s">
        <v>89</v>
      </c>
    </row>
    <row r="182" spans="1:9" ht="12.75" x14ac:dyDescent="0.2">
      <c r="A182" s="71" t="s">
        <v>27</v>
      </c>
      <c r="B182" s="78" t="s">
        <v>182</v>
      </c>
      <c r="C182" s="98"/>
      <c r="D182" s="78"/>
      <c r="E182" s="85">
        <f>SUBTOTAL(9,E171:E181)</f>
        <v>114169.73</v>
      </c>
      <c r="F182" s="79">
        <v>0</v>
      </c>
      <c r="G182" s="79">
        <f>SUM(G171:G181)</f>
        <v>114169.73</v>
      </c>
      <c r="H182" s="85">
        <f>SUBTOTAL(9,H171:H181)</f>
        <v>20250.120000000003</v>
      </c>
      <c r="I182" s="79">
        <f>SUM(I171:I181)</f>
        <v>93919.610000000015</v>
      </c>
    </row>
    <row r="183" spans="1:9" x14ac:dyDescent="0.25">
      <c r="A183" s="71" t="s">
        <v>88</v>
      </c>
    </row>
    <row r="184" spans="1:9" ht="12.75" x14ac:dyDescent="0.2">
      <c r="A184" s="71" t="s">
        <v>93</v>
      </c>
      <c r="B184" s="78" t="s">
        <v>230</v>
      </c>
      <c r="C184" s="98"/>
      <c r="D184" s="78"/>
      <c r="E184" s="79"/>
      <c r="F184" s="79"/>
      <c r="G184" s="79"/>
      <c r="H184" s="79"/>
      <c r="I184" s="79"/>
    </row>
    <row r="185" spans="1:9" x14ac:dyDescent="0.25">
      <c r="A185" s="71" t="s">
        <v>91</v>
      </c>
      <c r="B185" s="73" t="s">
        <v>42</v>
      </c>
      <c r="C185" s="93">
        <v>60130</v>
      </c>
      <c r="D185" s="73" t="s">
        <v>179</v>
      </c>
      <c r="E185" s="74">
        <v>168.75</v>
      </c>
      <c r="F185" s="74" t="s">
        <v>165</v>
      </c>
      <c r="G185" s="74">
        <v>168.75</v>
      </c>
      <c r="H185" s="74">
        <v>999.96</v>
      </c>
      <c r="I185" s="80">
        <v>-831.21</v>
      </c>
    </row>
    <row r="186" spans="1:9" x14ac:dyDescent="0.25">
      <c r="A186" s="71" t="s">
        <v>91</v>
      </c>
      <c r="B186" s="73" t="s">
        <v>42</v>
      </c>
      <c r="C186" s="93">
        <v>60148</v>
      </c>
      <c r="D186" s="73" t="s">
        <v>231</v>
      </c>
      <c r="E186" s="74">
        <v>0</v>
      </c>
      <c r="F186" s="74" t="s">
        <v>165</v>
      </c>
      <c r="G186" s="74">
        <v>0</v>
      </c>
      <c r="H186" s="74">
        <v>16800</v>
      </c>
      <c r="I186" s="80">
        <v>-16800</v>
      </c>
    </row>
    <row r="187" spans="1:9" x14ac:dyDescent="0.25">
      <c r="A187" s="71" t="s">
        <v>91</v>
      </c>
      <c r="B187" s="73" t="s">
        <v>42</v>
      </c>
      <c r="C187" s="93">
        <v>60163</v>
      </c>
      <c r="D187" s="73" t="s">
        <v>232</v>
      </c>
      <c r="E187" s="74">
        <v>0</v>
      </c>
      <c r="F187" s="74" t="s">
        <v>165</v>
      </c>
      <c r="G187" s="74">
        <v>0</v>
      </c>
      <c r="H187" s="74">
        <v>4200</v>
      </c>
      <c r="I187" s="80">
        <v>-4200</v>
      </c>
    </row>
    <row r="188" spans="1:9" x14ac:dyDescent="0.25">
      <c r="A188" s="71" t="s">
        <v>91</v>
      </c>
      <c r="B188" s="73" t="s">
        <v>42</v>
      </c>
      <c r="C188" s="93">
        <v>60165</v>
      </c>
      <c r="D188" s="73" t="s">
        <v>187</v>
      </c>
      <c r="E188" s="74">
        <v>0</v>
      </c>
      <c r="F188" s="74" t="s">
        <v>165</v>
      </c>
      <c r="G188" s="74">
        <v>0</v>
      </c>
      <c r="H188" s="74">
        <v>180</v>
      </c>
      <c r="I188" s="80">
        <v>-180</v>
      </c>
    </row>
    <row r="189" spans="1:9" x14ac:dyDescent="0.25">
      <c r="A189" s="71" t="s">
        <v>91</v>
      </c>
      <c r="B189" s="73" t="s">
        <v>42</v>
      </c>
      <c r="C189" s="93">
        <v>60173</v>
      </c>
      <c r="D189" s="73" t="s">
        <v>223</v>
      </c>
      <c r="E189" s="74">
        <v>1225</v>
      </c>
      <c r="F189" s="74" t="s">
        <v>165</v>
      </c>
      <c r="G189" s="74">
        <v>1225</v>
      </c>
      <c r="H189" s="74">
        <v>0</v>
      </c>
      <c r="I189" s="80">
        <v>1225</v>
      </c>
    </row>
    <row r="190" spans="1:9" x14ac:dyDescent="0.25">
      <c r="A190" s="71" t="s">
        <v>91</v>
      </c>
      <c r="B190" s="73" t="s">
        <v>42</v>
      </c>
      <c r="C190" s="93">
        <v>60178</v>
      </c>
      <c r="D190" s="73" t="s">
        <v>218</v>
      </c>
      <c r="E190" s="74">
        <v>586.85</v>
      </c>
      <c r="F190" s="74" t="s">
        <v>165</v>
      </c>
      <c r="G190" s="74">
        <v>586.85</v>
      </c>
      <c r="H190" s="74">
        <v>639.96</v>
      </c>
      <c r="I190" s="80">
        <v>-53.11</v>
      </c>
    </row>
    <row r="191" spans="1:9" x14ac:dyDescent="0.25">
      <c r="A191" s="71" t="s">
        <v>91</v>
      </c>
      <c r="B191" s="73" t="s">
        <v>42</v>
      </c>
      <c r="C191" s="93">
        <v>60206</v>
      </c>
      <c r="D191" s="73" t="s">
        <v>194</v>
      </c>
      <c r="E191" s="74">
        <v>15</v>
      </c>
      <c r="F191" s="74" t="s">
        <v>165</v>
      </c>
      <c r="G191" s="74">
        <v>15</v>
      </c>
      <c r="H191" s="74">
        <v>0</v>
      </c>
      <c r="I191" s="80">
        <v>15</v>
      </c>
    </row>
    <row r="192" spans="1:9" x14ac:dyDescent="0.25">
      <c r="A192" s="71" t="s">
        <v>91</v>
      </c>
      <c r="B192" s="73" t="s">
        <v>42</v>
      </c>
      <c r="C192" s="93">
        <v>60584</v>
      </c>
      <c r="D192" s="73" t="s">
        <v>233</v>
      </c>
      <c r="E192" s="74">
        <v>278.14</v>
      </c>
      <c r="F192" s="74" t="s">
        <v>165</v>
      </c>
      <c r="G192" s="74">
        <v>278.14</v>
      </c>
      <c r="H192" s="74">
        <v>2100</v>
      </c>
      <c r="I192" s="80">
        <v>-1821.86</v>
      </c>
    </row>
    <row r="193" spans="1:9" x14ac:dyDescent="0.25">
      <c r="A193" s="71" t="s">
        <v>91</v>
      </c>
      <c r="B193" s="73" t="s">
        <v>42</v>
      </c>
      <c r="C193" s="93">
        <v>60604</v>
      </c>
      <c r="D193" s="73" t="s">
        <v>234</v>
      </c>
      <c r="E193" s="74">
        <v>-218.2</v>
      </c>
      <c r="F193" s="74" t="s">
        <v>165</v>
      </c>
      <c r="G193" s="74">
        <v>-218.2</v>
      </c>
      <c r="H193" s="74">
        <v>500.04</v>
      </c>
      <c r="I193" s="80">
        <v>-718.24</v>
      </c>
    </row>
    <row r="194" spans="1:9" x14ac:dyDescent="0.25">
      <c r="A194" s="71" t="s">
        <v>91</v>
      </c>
      <c r="B194" s="73" t="s">
        <v>42</v>
      </c>
      <c r="C194" s="93">
        <v>60605</v>
      </c>
      <c r="D194" s="73" t="s">
        <v>235</v>
      </c>
      <c r="E194" s="74">
        <v>5037.99</v>
      </c>
      <c r="F194" s="74" t="s">
        <v>165</v>
      </c>
      <c r="G194" s="74">
        <v>5037.99</v>
      </c>
      <c r="H194" s="74">
        <v>5000.04</v>
      </c>
      <c r="I194" s="80">
        <v>37.950000000000003</v>
      </c>
    </row>
    <row r="195" spans="1:9" x14ac:dyDescent="0.25">
      <c r="A195" s="71" t="s">
        <v>91</v>
      </c>
      <c r="B195" s="73" t="s">
        <v>42</v>
      </c>
      <c r="C195" s="93">
        <v>60644</v>
      </c>
      <c r="D195" s="73" t="s">
        <v>188</v>
      </c>
      <c r="E195" s="74">
        <v>70</v>
      </c>
      <c r="F195" s="74" t="s">
        <v>165</v>
      </c>
      <c r="G195" s="74">
        <v>70</v>
      </c>
      <c r="H195" s="74">
        <v>500.04</v>
      </c>
      <c r="I195" s="80">
        <v>-430.04</v>
      </c>
    </row>
    <row r="196" spans="1:9" x14ac:dyDescent="0.25">
      <c r="A196" s="71" t="s">
        <v>91</v>
      </c>
      <c r="B196" s="73" t="s">
        <v>42</v>
      </c>
      <c r="C196" s="93">
        <v>60656</v>
      </c>
      <c r="D196" s="73" t="s">
        <v>180</v>
      </c>
      <c r="E196" s="74">
        <v>774.9</v>
      </c>
      <c r="F196" s="74" t="s">
        <v>165</v>
      </c>
      <c r="G196" s="74">
        <v>774.9</v>
      </c>
      <c r="H196" s="74">
        <v>5300.04</v>
      </c>
      <c r="I196" s="80">
        <v>-4525.1400000000003</v>
      </c>
    </row>
    <row r="197" spans="1:9" ht="15.75" thickBot="1" x14ac:dyDescent="0.3">
      <c r="A197" s="71" t="s">
        <v>91</v>
      </c>
      <c r="B197" s="73" t="s">
        <v>42</v>
      </c>
      <c r="C197" s="93">
        <v>60657</v>
      </c>
      <c r="D197" s="73" t="s">
        <v>236</v>
      </c>
      <c r="E197" s="83">
        <v>3000</v>
      </c>
      <c r="F197" s="83" t="s">
        <v>165</v>
      </c>
      <c r="G197" s="83">
        <v>3000</v>
      </c>
      <c r="H197" s="83">
        <v>3500.04</v>
      </c>
      <c r="I197" s="84">
        <v>-500.04</v>
      </c>
    </row>
    <row r="198" spans="1:9" ht="15.75" hidden="1" thickBot="1" x14ac:dyDescent="0.3">
      <c r="A198" s="71" t="s">
        <v>89</v>
      </c>
    </row>
    <row r="199" spans="1:9" ht="12.75" x14ac:dyDescent="0.2">
      <c r="A199" s="71" t="s">
        <v>27</v>
      </c>
      <c r="B199" s="78" t="s">
        <v>182</v>
      </c>
      <c r="C199" s="98"/>
      <c r="D199" s="78"/>
      <c r="E199" s="85">
        <f>SUBTOTAL(9,E185:E198)</f>
        <v>10938.43</v>
      </c>
      <c r="F199" s="79">
        <v>0</v>
      </c>
      <c r="G199" s="79">
        <f>SUM(G185:G198)</f>
        <v>10938.43</v>
      </c>
      <c r="H199" s="85">
        <f>SUBTOTAL(9,H185:H198)</f>
        <v>39720.120000000003</v>
      </c>
      <c r="I199" s="79">
        <f>SUM(I185:I197)</f>
        <v>-28781.690000000002</v>
      </c>
    </row>
    <row r="200" spans="1:9" x14ac:dyDescent="0.25">
      <c r="A200" s="71" t="s">
        <v>88</v>
      </c>
    </row>
    <row r="201" spans="1:9" ht="12.75" x14ac:dyDescent="0.2">
      <c r="A201" s="71" t="s">
        <v>93</v>
      </c>
      <c r="B201" s="78" t="s">
        <v>237</v>
      </c>
      <c r="C201" s="98"/>
      <c r="D201" s="78"/>
      <c r="E201" s="79"/>
      <c r="F201" s="79"/>
      <c r="G201" s="79"/>
      <c r="H201" s="79"/>
      <c r="I201" s="79"/>
    </row>
    <row r="202" spans="1:9" x14ac:dyDescent="0.25">
      <c r="A202" s="71" t="s">
        <v>91</v>
      </c>
      <c r="B202" s="73" t="s">
        <v>40</v>
      </c>
      <c r="C202" s="93">
        <v>60130</v>
      </c>
      <c r="D202" s="73" t="s">
        <v>179</v>
      </c>
      <c r="E202" s="74">
        <v>942.62</v>
      </c>
      <c r="F202" s="74" t="s">
        <v>165</v>
      </c>
      <c r="G202" s="74">
        <v>942.62</v>
      </c>
      <c r="H202" s="74">
        <v>750</v>
      </c>
      <c r="I202" s="80">
        <v>192.62</v>
      </c>
    </row>
    <row r="203" spans="1:9" x14ac:dyDescent="0.25">
      <c r="A203" s="71" t="s">
        <v>91</v>
      </c>
      <c r="B203" s="73" t="s">
        <v>40</v>
      </c>
      <c r="C203" s="93">
        <v>60165</v>
      </c>
      <c r="D203" s="73" t="s">
        <v>187</v>
      </c>
      <c r="E203" s="74">
        <v>0</v>
      </c>
      <c r="F203" s="74" t="s">
        <v>165</v>
      </c>
      <c r="G203" s="74">
        <v>0</v>
      </c>
      <c r="H203" s="74">
        <v>110.04</v>
      </c>
      <c r="I203" s="80">
        <v>-110.04</v>
      </c>
    </row>
    <row r="204" spans="1:9" x14ac:dyDescent="0.25">
      <c r="A204" s="71" t="s">
        <v>91</v>
      </c>
      <c r="B204" s="73" t="s">
        <v>40</v>
      </c>
      <c r="C204" s="93">
        <v>60223</v>
      </c>
      <c r="D204" s="73" t="s">
        <v>227</v>
      </c>
      <c r="E204" s="74">
        <v>0</v>
      </c>
      <c r="F204" s="74" t="s">
        <v>165</v>
      </c>
      <c r="G204" s="74">
        <v>0</v>
      </c>
      <c r="H204" s="74">
        <v>1500</v>
      </c>
      <c r="I204" s="80">
        <v>-1500</v>
      </c>
    </row>
    <row r="205" spans="1:9" x14ac:dyDescent="0.25">
      <c r="A205" s="71" t="s">
        <v>91</v>
      </c>
      <c r="B205" s="73" t="s">
        <v>40</v>
      </c>
      <c r="C205" s="93">
        <v>60644</v>
      </c>
      <c r="D205" s="73" t="s">
        <v>188</v>
      </c>
      <c r="E205" s="74">
        <v>2</v>
      </c>
      <c r="F205" s="74" t="s">
        <v>165</v>
      </c>
      <c r="G205" s="74">
        <v>2</v>
      </c>
      <c r="H205" s="74">
        <v>0</v>
      </c>
      <c r="I205" s="80">
        <v>2</v>
      </c>
    </row>
    <row r="206" spans="1:9" x14ac:dyDescent="0.25">
      <c r="A206" s="71" t="s">
        <v>91</v>
      </c>
      <c r="B206" s="73" t="s">
        <v>40</v>
      </c>
      <c r="C206" s="93">
        <v>60656</v>
      </c>
      <c r="D206" s="73" t="s">
        <v>180</v>
      </c>
      <c r="E206" s="74">
        <v>464.28</v>
      </c>
      <c r="F206" s="74" t="s">
        <v>165</v>
      </c>
      <c r="G206" s="74">
        <v>464.28</v>
      </c>
      <c r="H206" s="74">
        <v>219.96</v>
      </c>
      <c r="I206" s="80">
        <v>244.32</v>
      </c>
    </row>
    <row r="207" spans="1:9" ht="15.75" thickBot="1" x14ac:dyDescent="0.3">
      <c r="A207" s="71" t="s">
        <v>91</v>
      </c>
      <c r="B207" s="73" t="s">
        <v>40</v>
      </c>
      <c r="C207" s="93">
        <v>60663</v>
      </c>
      <c r="D207" s="73" t="s">
        <v>238</v>
      </c>
      <c r="E207" s="83">
        <v>0</v>
      </c>
      <c r="F207" s="83" t="s">
        <v>165</v>
      </c>
      <c r="G207" s="83">
        <v>0</v>
      </c>
      <c r="H207" s="83">
        <v>20640</v>
      </c>
      <c r="I207" s="84">
        <v>-20640</v>
      </c>
    </row>
    <row r="208" spans="1:9" ht="15.75" hidden="1" thickBot="1" x14ac:dyDescent="0.3">
      <c r="A208" s="71" t="s">
        <v>89</v>
      </c>
    </row>
    <row r="209" spans="1:9" ht="12.75" x14ac:dyDescent="0.2">
      <c r="A209" s="71" t="s">
        <v>27</v>
      </c>
      <c r="B209" s="78" t="s">
        <v>182</v>
      </c>
      <c r="C209" s="98"/>
      <c r="D209" s="78"/>
      <c r="E209" s="85">
        <f>SUBTOTAL(9,E202:E208)</f>
        <v>1408.9</v>
      </c>
      <c r="F209" s="79">
        <v>0</v>
      </c>
      <c r="G209" s="79">
        <f>SUM(G202:G208)</f>
        <v>1408.9</v>
      </c>
      <c r="H209" s="85">
        <f>SUBTOTAL(9,H202:H208)</f>
        <v>23220</v>
      </c>
      <c r="I209" s="79">
        <f>SUM(I202:I208)</f>
        <v>-21811.1</v>
      </c>
    </row>
    <row r="210" spans="1:9" x14ac:dyDescent="0.25">
      <c r="A210" s="71" t="s">
        <v>88</v>
      </c>
    </row>
    <row r="211" spans="1:9" ht="12.75" x14ac:dyDescent="0.2">
      <c r="A211" s="71" t="s">
        <v>93</v>
      </c>
      <c r="B211" s="78" t="s">
        <v>239</v>
      </c>
      <c r="C211" s="98"/>
      <c r="D211" s="78"/>
      <c r="E211" s="79"/>
      <c r="F211" s="79"/>
      <c r="G211" s="79"/>
      <c r="H211" s="79"/>
      <c r="I211" s="79"/>
    </row>
    <row r="212" spans="1:9" x14ac:dyDescent="0.25">
      <c r="A212" s="71" t="s">
        <v>91</v>
      </c>
      <c r="B212" s="73" t="s">
        <v>38</v>
      </c>
      <c r="C212" s="93">
        <v>60130</v>
      </c>
      <c r="D212" s="73" t="s">
        <v>179</v>
      </c>
      <c r="E212" s="74">
        <v>1031.75</v>
      </c>
      <c r="F212" s="74" t="s">
        <v>165</v>
      </c>
      <c r="G212" s="74">
        <v>1031.75</v>
      </c>
      <c r="H212" s="74">
        <v>500.04</v>
      </c>
      <c r="I212" s="80">
        <v>531.71</v>
      </c>
    </row>
    <row r="213" spans="1:9" ht="15.75" thickBot="1" x14ac:dyDescent="0.3">
      <c r="A213" s="71" t="s">
        <v>91</v>
      </c>
      <c r="B213" s="73" t="s">
        <v>38</v>
      </c>
      <c r="C213" s="93">
        <v>60656</v>
      </c>
      <c r="D213" s="73" t="s">
        <v>180</v>
      </c>
      <c r="E213" s="83">
        <v>190.88</v>
      </c>
      <c r="F213" s="83" t="s">
        <v>165</v>
      </c>
      <c r="G213" s="83">
        <v>190.88</v>
      </c>
      <c r="H213" s="83">
        <v>0</v>
      </c>
      <c r="I213" s="84">
        <v>190.88</v>
      </c>
    </row>
    <row r="214" spans="1:9" ht="15.75" hidden="1" thickBot="1" x14ac:dyDescent="0.3">
      <c r="A214" s="71" t="s">
        <v>89</v>
      </c>
    </row>
    <row r="215" spans="1:9" ht="12.75" x14ac:dyDescent="0.2">
      <c r="A215" s="71" t="s">
        <v>27</v>
      </c>
      <c r="B215" s="78" t="s">
        <v>182</v>
      </c>
      <c r="C215" s="98"/>
      <c r="D215" s="78"/>
      <c r="E215" s="85">
        <f>SUBTOTAL(9,E212:E214)</f>
        <v>1222.6300000000001</v>
      </c>
      <c r="F215" s="79">
        <v>0</v>
      </c>
      <c r="G215" s="79">
        <f>SUM(G212:G214)</f>
        <v>1222.6300000000001</v>
      </c>
      <c r="H215" s="85">
        <f>SUBTOTAL(9,H212:H214)</f>
        <v>500.04</v>
      </c>
      <c r="I215" s="79">
        <f>SUM(I212:I213)</f>
        <v>722.59</v>
      </c>
    </row>
    <row r="216" spans="1:9" x14ac:dyDescent="0.25">
      <c r="A216" s="71" t="s">
        <v>88</v>
      </c>
    </row>
    <row r="217" spans="1:9" ht="12.75" x14ac:dyDescent="0.2">
      <c r="A217" s="71" t="s">
        <v>93</v>
      </c>
      <c r="B217" s="78" t="s">
        <v>240</v>
      </c>
      <c r="C217" s="98"/>
      <c r="D217" s="78"/>
      <c r="E217" s="79"/>
      <c r="F217" s="79"/>
      <c r="G217" s="79"/>
      <c r="H217" s="79"/>
      <c r="I217" s="79"/>
    </row>
    <row r="218" spans="1:9" x14ac:dyDescent="0.25">
      <c r="A218" s="71" t="s">
        <v>91</v>
      </c>
      <c r="B218" s="73" t="s">
        <v>32</v>
      </c>
      <c r="C218" s="93">
        <v>60130</v>
      </c>
      <c r="D218" s="73" t="s">
        <v>179</v>
      </c>
      <c r="E218" s="74">
        <v>619.74</v>
      </c>
      <c r="F218" s="74" t="s">
        <v>165</v>
      </c>
      <c r="G218" s="74">
        <v>619.74</v>
      </c>
      <c r="H218" s="74">
        <v>0</v>
      </c>
      <c r="I218" s="80">
        <v>619.74</v>
      </c>
    </row>
    <row r="219" spans="1:9" x14ac:dyDescent="0.25">
      <c r="A219" s="71" t="s">
        <v>91</v>
      </c>
      <c r="B219" s="73" t="s">
        <v>32</v>
      </c>
      <c r="C219" s="93">
        <v>60132</v>
      </c>
      <c r="D219" s="73" t="s">
        <v>186</v>
      </c>
      <c r="E219" s="74">
        <v>133.19999999999999</v>
      </c>
      <c r="F219" s="74" t="s">
        <v>165</v>
      </c>
      <c r="G219" s="74">
        <v>133.19999999999999</v>
      </c>
      <c r="H219" s="74">
        <v>0</v>
      </c>
      <c r="I219" s="80">
        <v>133.19999999999999</v>
      </c>
    </row>
    <row r="220" spans="1:9" x14ac:dyDescent="0.25">
      <c r="A220" s="71" t="s">
        <v>91</v>
      </c>
      <c r="B220" s="73" t="s">
        <v>32</v>
      </c>
      <c r="C220" s="93">
        <v>60148</v>
      </c>
      <c r="D220" s="73" t="s">
        <v>231</v>
      </c>
      <c r="E220" s="74">
        <v>7101.98</v>
      </c>
      <c r="F220" s="74" t="s">
        <v>165</v>
      </c>
      <c r="G220" s="74">
        <v>7101.98</v>
      </c>
      <c r="H220" s="74">
        <v>0</v>
      </c>
      <c r="I220" s="80">
        <v>7101.98</v>
      </c>
    </row>
    <row r="221" spans="1:9" x14ac:dyDescent="0.25">
      <c r="A221" s="71" t="s">
        <v>91</v>
      </c>
      <c r="B221" s="73" t="s">
        <v>32</v>
      </c>
      <c r="C221" s="93">
        <v>60158</v>
      </c>
      <c r="D221" s="73" t="s">
        <v>241</v>
      </c>
      <c r="E221" s="74">
        <v>317.95999999999998</v>
      </c>
      <c r="F221" s="74" t="s">
        <v>165</v>
      </c>
      <c r="G221" s="74">
        <v>317.95999999999998</v>
      </c>
      <c r="H221" s="74">
        <v>99.96</v>
      </c>
      <c r="I221" s="80">
        <v>218</v>
      </c>
    </row>
    <row r="222" spans="1:9" x14ac:dyDescent="0.25">
      <c r="A222" s="71" t="s">
        <v>91</v>
      </c>
      <c r="B222" s="73" t="s">
        <v>32</v>
      </c>
      <c r="C222" s="93">
        <v>60163</v>
      </c>
      <c r="D222" s="73" t="s">
        <v>232</v>
      </c>
      <c r="E222" s="74">
        <v>4785.05</v>
      </c>
      <c r="F222" s="74" t="s">
        <v>165</v>
      </c>
      <c r="G222" s="74">
        <v>4785.05</v>
      </c>
      <c r="H222" s="74">
        <v>0</v>
      </c>
      <c r="I222" s="80">
        <v>4785.05</v>
      </c>
    </row>
    <row r="223" spans="1:9" x14ac:dyDescent="0.25">
      <c r="A223" s="71" t="s">
        <v>91</v>
      </c>
      <c r="B223" s="73" t="s">
        <v>32</v>
      </c>
      <c r="C223" s="93">
        <v>60165</v>
      </c>
      <c r="D223" s="73" t="s">
        <v>187</v>
      </c>
      <c r="E223" s="74">
        <v>0</v>
      </c>
      <c r="F223" s="74" t="s">
        <v>165</v>
      </c>
      <c r="G223" s="74">
        <v>0</v>
      </c>
      <c r="H223" s="74">
        <v>770.04</v>
      </c>
      <c r="I223" s="80">
        <v>-770.04</v>
      </c>
    </row>
    <row r="224" spans="1:9" x14ac:dyDescent="0.25">
      <c r="A224" s="71" t="s">
        <v>91</v>
      </c>
      <c r="B224" s="73" t="s">
        <v>32</v>
      </c>
      <c r="C224" s="93">
        <v>60168</v>
      </c>
      <c r="D224" s="73" t="s">
        <v>242</v>
      </c>
      <c r="E224" s="74">
        <v>0</v>
      </c>
      <c r="F224" s="74" t="s">
        <v>165</v>
      </c>
      <c r="G224" s="74">
        <v>0</v>
      </c>
      <c r="H224" s="74">
        <v>830.04</v>
      </c>
      <c r="I224" s="80">
        <v>-830.04</v>
      </c>
    </row>
    <row r="225" spans="1:9" x14ac:dyDescent="0.25">
      <c r="A225" s="71" t="s">
        <v>91</v>
      </c>
      <c r="B225" s="73" t="s">
        <v>32</v>
      </c>
      <c r="C225" s="93">
        <v>60171</v>
      </c>
      <c r="D225" s="73" t="s">
        <v>243</v>
      </c>
      <c r="E225" s="74">
        <v>0</v>
      </c>
      <c r="F225" s="74" t="s">
        <v>165</v>
      </c>
      <c r="G225" s="74">
        <v>0</v>
      </c>
      <c r="H225" s="74">
        <v>50.04</v>
      </c>
      <c r="I225" s="80">
        <v>-50.04</v>
      </c>
    </row>
    <row r="226" spans="1:9" x14ac:dyDescent="0.25">
      <c r="A226" s="71" t="s">
        <v>91</v>
      </c>
      <c r="B226" s="73" t="s">
        <v>32</v>
      </c>
      <c r="C226" s="93">
        <v>60175</v>
      </c>
      <c r="D226" s="73" t="s">
        <v>225</v>
      </c>
      <c r="E226" s="74">
        <v>12515.32</v>
      </c>
      <c r="F226" s="74" t="s">
        <v>165</v>
      </c>
      <c r="G226" s="74">
        <v>12515.32</v>
      </c>
      <c r="H226" s="74">
        <v>750</v>
      </c>
      <c r="I226" s="80">
        <v>11765.32</v>
      </c>
    </row>
    <row r="227" spans="1:9" x14ac:dyDescent="0.25">
      <c r="A227" s="71" t="s">
        <v>91</v>
      </c>
      <c r="B227" s="73" t="s">
        <v>32</v>
      </c>
      <c r="C227" s="93">
        <v>60178</v>
      </c>
      <c r="D227" s="73" t="s">
        <v>218</v>
      </c>
      <c r="E227" s="74">
        <v>166.81</v>
      </c>
      <c r="F227" s="74" t="s">
        <v>165</v>
      </c>
      <c r="G227" s="74">
        <v>166.81</v>
      </c>
      <c r="H227" s="74">
        <v>890.04</v>
      </c>
      <c r="I227" s="80">
        <v>-723.23</v>
      </c>
    </row>
    <row r="228" spans="1:9" x14ac:dyDescent="0.25">
      <c r="A228" s="71" t="s">
        <v>91</v>
      </c>
      <c r="B228" s="73" t="s">
        <v>32</v>
      </c>
      <c r="C228" s="93">
        <v>60201</v>
      </c>
      <c r="D228" s="73" t="s">
        <v>226</v>
      </c>
      <c r="E228" s="74">
        <v>2624.55</v>
      </c>
      <c r="F228" s="74" t="s">
        <v>165</v>
      </c>
      <c r="G228" s="74">
        <v>2624.55</v>
      </c>
      <c r="H228" s="74">
        <v>0</v>
      </c>
      <c r="I228" s="80">
        <v>2624.55</v>
      </c>
    </row>
    <row r="229" spans="1:9" x14ac:dyDescent="0.25">
      <c r="A229" s="71" t="s">
        <v>91</v>
      </c>
      <c r="B229" s="73" t="s">
        <v>32</v>
      </c>
      <c r="C229" s="93">
        <v>60206</v>
      </c>
      <c r="D229" s="73" t="s">
        <v>194</v>
      </c>
      <c r="E229" s="74">
        <v>130.1</v>
      </c>
      <c r="F229" s="74" t="s">
        <v>165</v>
      </c>
      <c r="G229" s="74">
        <v>130.1</v>
      </c>
      <c r="H229" s="74">
        <v>150</v>
      </c>
      <c r="I229" s="80">
        <v>-19.899999999999999</v>
      </c>
    </row>
    <row r="230" spans="1:9" x14ac:dyDescent="0.25">
      <c r="A230" s="71" t="s">
        <v>91</v>
      </c>
      <c r="B230" s="73" t="s">
        <v>32</v>
      </c>
      <c r="C230" s="93">
        <v>60213</v>
      </c>
      <c r="D230" s="73" t="s">
        <v>195</v>
      </c>
      <c r="E230" s="74">
        <v>95227.01</v>
      </c>
      <c r="F230" s="74" t="s">
        <v>165</v>
      </c>
      <c r="G230" s="74">
        <v>95227.01</v>
      </c>
      <c r="H230" s="74">
        <v>38400</v>
      </c>
      <c r="I230" s="80">
        <v>56827.01</v>
      </c>
    </row>
    <row r="231" spans="1:9" x14ac:dyDescent="0.25">
      <c r="A231" s="71" t="s">
        <v>91</v>
      </c>
      <c r="B231" s="73" t="s">
        <v>32</v>
      </c>
      <c r="C231" s="93">
        <v>60220</v>
      </c>
      <c r="D231" s="73" t="s">
        <v>244</v>
      </c>
      <c r="E231" s="74">
        <v>59632.9</v>
      </c>
      <c r="F231" s="74" t="s">
        <v>165</v>
      </c>
      <c r="G231" s="74">
        <v>59632.9</v>
      </c>
      <c r="H231" s="74">
        <v>39800.04</v>
      </c>
      <c r="I231" s="80">
        <v>19832.86</v>
      </c>
    </row>
    <row r="232" spans="1:9" x14ac:dyDescent="0.25">
      <c r="A232" s="71" t="s">
        <v>91</v>
      </c>
      <c r="B232" s="73" t="s">
        <v>32</v>
      </c>
      <c r="C232" s="93">
        <v>60223</v>
      </c>
      <c r="D232" s="73" t="s">
        <v>227</v>
      </c>
      <c r="E232" s="74">
        <v>49309.46</v>
      </c>
      <c r="F232" s="74" t="s">
        <v>165</v>
      </c>
      <c r="G232" s="74">
        <v>49309.46</v>
      </c>
      <c r="H232" s="74">
        <v>53400</v>
      </c>
      <c r="I232" s="80">
        <v>-4090.54</v>
      </c>
    </row>
    <row r="233" spans="1:9" x14ac:dyDescent="0.25">
      <c r="A233" s="71" t="s">
        <v>91</v>
      </c>
      <c r="B233" s="73" t="s">
        <v>32</v>
      </c>
      <c r="C233" s="93">
        <v>60241</v>
      </c>
      <c r="D233" s="73" t="s">
        <v>245</v>
      </c>
      <c r="E233" s="74">
        <v>3104.96</v>
      </c>
      <c r="F233" s="74" t="s">
        <v>165</v>
      </c>
      <c r="G233" s="74">
        <v>3104.96</v>
      </c>
      <c r="H233" s="74">
        <v>0</v>
      </c>
      <c r="I233" s="80">
        <v>3104.96</v>
      </c>
    </row>
    <row r="234" spans="1:9" x14ac:dyDescent="0.25">
      <c r="A234" s="71" t="s">
        <v>91</v>
      </c>
      <c r="B234" s="73" t="s">
        <v>32</v>
      </c>
      <c r="C234" s="93">
        <v>60656</v>
      </c>
      <c r="D234" s="73" t="s">
        <v>180</v>
      </c>
      <c r="E234" s="74">
        <v>3979.77</v>
      </c>
      <c r="F234" s="74" t="s">
        <v>165</v>
      </c>
      <c r="G234" s="74">
        <v>3979.77</v>
      </c>
      <c r="H234" s="74">
        <v>800.04</v>
      </c>
      <c r="I234" s="80">
        <v>3179.73</v>
      </c>
    </row>
    <row r="235" spans="1:9" ht="15.75" thickBot="1" x14ac:dyDescent="0.3">
      <c r="A235" s="71" t="s">
        <v>91</v>
      </c>
      <c r="B235" s="73" t="s">
        <v>32</v>
      </c>
      <c r="C235" s="93">
        <v>60712</v>
      </c>
      <c r="D235" s="73" t="s">
        <v>246</v>
      </c>
      <c r="E235" s="83">
        <v>4812</v>
      </c>
      <c r="F235" s="83" t="s">
        <v>165</v>
      </c>
      <c r="G235" s="83">
        <v>4812</v>
      </c>
      <c r="H235" s="83">
        <v>0</v>
      </c>
      <c r="I235" s="84">
        <v>4812</v>
      </c>
    </row>
    <row r="236" spans="1:9" ht="15.75" hidden="1" thickBot="1" x14ac:dyDescent="0.3">
      <c r="A236" s="71" t="s">
        <v>89</v>
      </c>
    </row>
    <row r="237" spans="1:9" ht="12.75" x14ac:dyDescent="0.2">
      <c r="A237" s="71" t="s">
        <v>27</v>
      </c>
      <c r="B237" s="78" t="s">
        <v>182</v>
      </c>
      <c r="C237" s="98"/>
      <c r="D237" s="78"/>
      <c r="E237" s="85">
        <f>SUBTOTAL(9,E218:E236)</f>
        <v>244460.80999999997</v>
      </c>
      <c r="F237" s="79">
        <v>0</v>
      </c>
      <c r="G237" s="79">
        <f>SUM(G218:G236)</f>
        <v>244460.80999999997</v>
      </c>
      <c r="H237" s="85">
        <f>SUBTOTAL(9,H218:H236)</f>
        <v>135940.20000000001</v>
      </c>
      <c r="I237" s="79">
        <f>SUM(I218:I236)</f>
        <v>108520.61000000002</v>
      </c>
    </row>
    <row r="238" spans="1:9" x14ac:dyDescent="0.25">
      <c r="A238" s="71" t="s">
        <v>88</v>
      </c>
    </row>
    <row r="239" spans="1:9" x14ac:dyDescent="0.25">
      <c r="A239" s="71" t="s">
        <v>27</v>
      </c>
      <c r="E239" s="74">
        <f>SUM(E237,E215,E209,E199,E182,E168,E159,E152,E147,E141,E135,E127,E121,E114,E108,E102,E95,E88,E78,E64,E51,E39,E33,E27,E18,E11)</f>
        <v>470299.07999999984</v>
      </c>
    </row>
    <row r="240" spans="1:9" x14ac:dyDescent="0.25">
      <c r="A240" s="71" t="s">
        <v>27</v>
      </c>
    </row>
    <row r="241" spans="1:1" x14ac:dyDescent="0.25">
      <c r="A241" s="71" t="s">
        <v>27</v>
      </c>
    </row>
  </sheetData>
  <mergeCells count="1">
    <mergeCell ref="L9:M9"/>
  </mergeCells>
  <pageMargins left="0.75" right="0.75" top="1" bottom="1" header="0.5" footer="0.5"/>
  <pageSetup fitToHeight="0" orientation="landscape"/>
  <headerFooter>
    <oddFooter>&amp;LJ.HICKMAN&amp;CPage &amp;P of &amp;N&amp;R24-Oct-2019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opLeftCell="B2" workbookViewId="0">
      <selection activeCell="H41" sqref="H41"/>
    </sheetView>
  </sheetViews>
  <sheetFormatPr defaultRowHeight="12.75" x14ac:dyDescent="0.2"/>
  <cols>
    <col min="1" max="1" width="14.28515625" style="71" hidden="1" customWidth="1"/>
    <col min="2" max="2" width="10.7109375" style="73" customWidth="1"/>
    <col min="3" max="3" width="35.7109375" style="73" customWidth="1"/>
    <col min="4" max="4" width="12.28515625" style="88" bestFit="1" customWidth="1"/>
    <col min="5" max="5" width="9.140625" style="73"/>
    <col min="6" max="6" width="12.28515625" style="73" bestFit="1" customWidth="1"/>
    <col min="7" max="7" width="9.140625" style="73"/>
    <col min="8" max="8" width="12.28515625" style="73" bestFit="1" customWidth="1"/>
    <col min="9" max="9" width="11.28515625" style="73" bestFit="1" customWidth="1"/>
    <col min="10" max="16384" width="9.140625" style="73"/>
  </cols>
  <sheetData>
    <row r="1" spans="1:9" s="69" customFormat="1" hidden="1" x14ac:dyDescent="0.25">
      <c r="A1" s="69" t="s">
        <v>171</v>
      </c>
      <c r="B1" s="69" t="s">
        <v>172</v>
      </c>
      <c r="D1" s="90"/>
    </row>
    <row r="2" spans="1:9" ht="30" customHeight="1" x14ac:dyDescent="0.4">
      <c r="A2" s="71" t="s">
        <v>173</v>
      </c>
      <c r="B2" s="72" t="s">
        <v>247</v>
      </c>
    </row>
    <row r="3" spans="1:9" x14ac:dyDescent="0.2">
      <c r="A3" s="71" t="s">
        <v>27</v>
      </c>
    </row>
    <row r="4" spans="1:9" ht="25.5" x14ac:dyDescent="0.2">
      <c r="A4" s="71" t="s">
        <v>27</v>
      </c>
      <c r="B4" s="75" t="s">
        <v>166</v>
      </c>
      <c r="C4" s="75" t="s">
        <v>175</v>
      </c>
      <c r="D4" s="91" t="s">
        <v>164</v>
      </c>
    </row>
    <row r="5" spans="1:9" x14ac:dyDescent="0.2">
      <c r="A5" s="71" t="s">
        <v>91</v>
      </c>
      <c r="B5" s="73" t="s">
        <v>90</v>
      </c>
      <c r="C5" s="73" t="s">
        <v>248</v>
      </c>
      <c r="D5" s="88">
        <v>8068.76</v>
      </c>
      <c r="H5" s="73" t="s">
        <v>288</v>
      </c>
      <c r="I5" s="88">
        <f>SUM(D5:D18)</f>
        <v>80855.500000000015</v>
      </c>
    </row>
    <row r="6" spans="1:9" x14ac:dyDescent="0.2">
      <c r="A6" s="71" t="s">
        <v>91</v>
      </c>
      <c r="B6" s="73" t="s">
        <v>86</v>
      </c>
      <c r="C6" s="73" t="s">
        <v>249</v>
      </c>
      <c r="D6" s="88">
        <v>6476.11</v>
      </c>
    </row>
    <row r="7" spans="1:9" x14ac:dyDescent="0.2">
      <c r="A7" s="71" t="s">
        <v>91</v>
      </c>
      <c r="B7" s="73" t="s">
        <v>84</v>
      </c>
      <c r="C7" s="73" t="s">
        <v>250</v>
      </c>
      <c r="D7" s="88">
        <v>10144.14</v>
      </c>
    </row>
    <row r="8" spans="1:9" x14ac:dyDescent="0.2">
      <c r="A8" s="71" t="s">
        <v>91</v>
      </c>
      <c r="B8" s="73" t="s">
        <v>82</v>
      </c>
      <c r="C8" s="73" t="s">
        <v>251</v>
      </c>
      <c r="D8" s="88">
        <v>6896.59</v>
      </c>
    </row>
    <row r="9" spans="1:9" x14ac:dyDescent="0.2">
      <c r="A9" s="71" t="s">
        <v>91</v>
      </c>
      <c r="B9" s="73" t="s">
        <v>80</v>
      </c>
      <c r="C9" s="73" t="s">
        <v>252</v>
      </c>
      <c r="D9" s="88">
        <v>6343.18</v>
      </c>
    </row>
    <row r="10" spans="1:9" x14ac:dyDescent="0.2">
      <c r="A10" s="71" t="s">
        <v>91</v>
      </c>
      <c r="B10" s="73" t="s">
        <v>78</v>
      </c>
      <c r="C10" s="73" t="s">
        <v>253</v>
      </c>
      <c r="D10" s="88">
        <v>1203.1099999999999</v>
      </c>
    </row>
    <row r="11" spans="1:9" x14ac:dyDescent="0.2">
      <c r="A11" s="71" t="s">
        <v>91</v>
      </c>
      <c r="B11" s="73" t="s">
        <v>120</v>
      </c>
      <c r="C11" s="73" t="s">
        <v>254</v>
      </c>
      <c r="D11" s="88">
        <v>5689.77</v>
      </c>
    </row>
    <row r="12" spans="1:9" x14ac:dyDescent="0.2">
      <c r="A12" s="71" t="s">
        <v>91</v>
      </c>
      <c r="B12" s="73" t="s">
        <v>157</v>
      </c>
      <c r="C12" s="73" t="s">
        <v>255</v>
      </c>
      <c r="D12" s="88">
        <v>5632.11</v>
      </c>
    </row>
    <row r="13" spans="1:9" x14ac:dyDescent="0.2">
      <c r="A13" s="71" t="s">
        <v>91</v>
      </c>
      <c r="B13" s="73" t="s">
        <v>76</v>
      </c>
      <c r="C13" s="73" t="s">
        <v>256</v>
      </c>
      <c r="D13" s="88">
        <v>6455.88</v>
      </c>
    </row>
    <row r="14" spans="1:9" x14ac:dyDescent="0.2">
      <c r="A14" s="71" t="s">
        <v>91</v>
      </c>
      <c r="B14" s="73" t="s">
        <v>257</v>
      </c>
      <c r="C14" s="73" t="s">
        <v>258</v>
      </c>
      <c r="D14" s="88">
        <v>5536.04</v>
      </c>
    </row>
    <row r="15" spans="1:9" x14ac:dyDescent="0.2">
      <c r="A15" s="71" t="s">
        <v>91</v>
      </c>
      <c r="B15" s="73" t="s">
        <v>259</v>
      </c>
      <c r="C15" s="73" t="s">
        <v>260</v>
      </c>
      <c r="D15" s="88">
        <v>5401.53</v>
      </c>
    </row>
    <row r="16" spans="1:9" x14ac:dyDescent="0.2">
      <c r="A16" s="71" t="s">
        <v>91</v>
      </c>
      <c r="B16" s="73" t="s">
        <v>74</v>
      </c>
      <c r="C16" s="73" t="s">
        <v>261</v>
      </c>
      <c r="D16" s="88">
        <v>5612.88</v>
      </c>
    </row>
    <row r="17" spans="1:4" x14ac:dyDescent="0.2">
      <c r="A17" s="71" t="s">
        <v>91</v>
      </c>
      <c r="B17" s="73" t="s">
        <v>153</v>
      </c>
      <c r="C17" s="73" t="s">
        <v>262</v>
      </c>
      <c r="D17" s="88">
        <v>5459.41</v>
      </c>
    </row>
    <row r="18" spans="1:4" x14ac:dyDescent="0.2">
      <c r="A18" s="71" t="s">
        <v>91</v>
      </c>
      <c r="B18" s="73" t="s">
        <v>72</v>
      </c>
      <c r="C18" s="73" t="s">
        <v>263</v>
      </c>
      <c r="D18" s="88">
        <v>1935.99</v>
      </c>
    </row>
    <row r="19" spans="1:4" x14ac:dyDescent="0.2">
      <c r="A19" s="71" t="s">
        <v>91</v>
      </c>
      <c r="B19" s="73" t="s">
        <v>70</v>
      </c>
      <c r="C19" s="73" t="s">
        <v>264</v>
      </c>
      <c r="D19" s="88">
        <v>40665.26</v>
      </c>
    </row>
    <row r="20" spans="1:4" x14ac:dyDescent="0.2">
      <c r="A20" s="71" t="s">
        <v>91</v>
      </c>
      <c r="B20" s="73" t="s">
        <v>68</v>
      </c>
      <c r="C20" s="73" t="s">
        <v>265</v>
      </c>
      <c r="D20" s="88">
        <v>19224.900000000001</v>
      </c>
    </row>
    <row r="21" spans="1:4" x14ac:dyDescent="0.2">
      <c r="A21" s="71" t="s">
        <v>91</v>
      </c>
      <c r="B21" s="73" t="s">
        <v>66</v>
      </c>
      <c r="C21" s="73" t="s">
        <v>266</v>
      </c>
      <c r="D21" s="88">
        <v>17826.8</v>
      </c>
    </row>
    <row r="22" spans="1:4" x14ac:dyDescent="0.2">
      <c r="A22" s="71" t="s">
        <v>91</v>
      </c>
      <c r="B22" s="73" t="s">
        <v>64</v>
      </c>
      <c r="C22" s="73" t="s">
        <v>267</v>
      </c>
      <c r="D22" s="88">
        <v>10109.5</v>
      </c>
    </row>
    <row r="23" spans="1:4" x14ac:dyDescent="0.2">
      <c r="A23" s="71" t="s">
        <v>91</v>
      </c>
      <c r="B23" s="73" t="s">
        <v>62</v>
      </c>
      <c r="C23" s="73" t="s">
        <v>268</v>
      </c>
      <c r="D23" s="88">
        <v>7419.22</v>
      </c>
    </row>
    <row r="24" spans="1:4" x14ac:dyDescent="0.2">
      <c r="A24" s="71" t="s">
        <v>91</v>
      </c>
      <c r="B24" s="73" t="s">
        <v>60</v>
      </c>
      <c r="C24" s="73" t="s">
        <v>269</v>
      </c>
      <c r="D24" s="88">
        <v>10013.41</v>
      </c>
    </row>
    <row r="25" spans="1:4" x14ac:dyDescent="0.2">
      <c r="A25" s="71" t="s">
        <v>91</v>
      </c>
      <c r="B25" s="73" t="s">
        <v>58</v>
      </c>
      <c r="C25" s="73" t="s">
        <v>270</v>
      </c>
      <c r="D25" s="88">
        <v>7439.71</v>
      </c>
    </row>
    <row r="26" spans="1:4" x14ac:dyDescent="0.2">
      <c r="A26" s="71" t="s">
        <v>91</v>
      </c>
      <c r="B26" s="73" t="s">
        <v>56</v>
      </c>
      <c r="C26" s="73" t="s">
        <v>271</v>
      </c>
      <c r="D26" s="88">
        <v>6631.38</v>
      </c>
    </row>
    <row r="27" spans="1:4" x14ac:dyDescent="0.2">
      <c r="A27" s="71" t="s">
        <v>91</v>
      </c>
      <c r="B27" s="73" t="s">
        <v>54</v>
      </c>
      <c r="C27" s="73" t="s">
        <v>272</v>
      </c>
      <c r="D27" s="88">
        <v>5656.43</v>
      </c>
    </row>
    <row r="28" spans="1:4" x14ac:dyDescent="0.2">
      <c r="A28" s="71" t="s">
        <v>91</v>
      </c>
      <c r="B28" s="73" t="s">
        <v>52</v>
      </c>
      <c r="C28" s="73" t="s">
        <v>273</v>
      </c>
      <c r="D28" s="88">
        <v>7707.47</v>
      </c>
    </row>
    <row r="29" spans="1:4" x14ac:dyDescent="0.2">
      <c r="A29" s="71" t="s">
        <v>91</v>
      </c>
      <c r="B29" s="73" t="s">
        <v>50</v>
      </c>
      <c r="C29" s="73" t="s">
        <v>274</v>
      </c>
      <c r="D29" s="88">
        <v>10622.39</v>
      </c>
    </row>
    <row r="30" spans="1:4" x14ac:dyDescent="0.2">
      <c r="A30" s="71" t="s">
        <v>91</v>
      </c>
      <c r="B30" s="73" t="s">
        <v>48</v>
      </c>
      <c r="C30" s="73" t="s">
        <v>275</v>
      </c>
      <c r="D30" s="88">
        <v>8796.43</v>
      </c>
    </row>
    <row r="31" spans="1:4" x14ac:dyDescent="0.2">
      <c r="A31" s="71" t="s">
        <v>91</v>
      </c>
      <c r="B31" s="73" t="s">
        <v>114</v>
      </c>
      <c r="C31" s="73" t="s">
        <v>276</v>
      </c>
      <c r="D31" s="88">
        <v>5537.3</v>
      </c>
    </row>
    <row r="32" spans="1:4" x14ac:dyDescent="0.2">
      <c r="A32" s="71" t="s">
        <v>91</v>
      </c>
      <c r="B32" s="73" t="s">
        <v>131</v>
      </c>
      <c r="C32" s="73" t="s">
        <v>277</v>
      </c>
      <c r="D32" s="88">
        <v>789.54</v>
      </c>
    </row>
    <row r="33" spans="1:8" x14ac:dyDescent="0.2">
      <c r="A33" s="71" t="s">
        <v>91</v>
      </c>
      <c r="B33" s="73" t="s">
        <v>46</v>
      </c>
      <c r="C33" s="73" t="s">
        <v>278</v>
      </c>
      <c r="D33" s="92">
        <v>5857.74</v>
      </c>
    </row>
    <row r="34" spans="1:8" x14ac:dyDescent="0.2">
      <c r="A34" s="71" t="s">
        <v>91</v>
      </c>
      <c r="B34" s="73" t="s">
        <v>44</v>
      </c>
      <c r="C34" s="73" t="s">
        <v>279</v>
      </c>
      <c r="D34" s="92">
        <v>58030.07</v>
      </c>
    </row>
    <row r="35" spans="1:8" x14ac:dyDescent="0.2">
      <c r="A35" s="71" t="s">
        <v>91</v>
      </c>
      <c r="B35" s="73" t="s">
        <v>42</v>
      </c>
      <c r="C35" s="73" t="s">
        <v>280</v>
      </c>
      <c r="D35" s="92">
        <v>301097.40999999997</v>
      </c>
    </row>
    <row r="36" spans="1:8" x14ac:dyDescent="0.2">
      <c r="A36" s="71" t="s">
        <v>91</v>
      </c>
      <c r="B36" s="73" t="s">
        <v>40</v>
      </c>
      <c r="C36" s="73" t="s">
        <v>281</v>
      </c>
      <c r="D36" s="88">
        <v>5483.51</v>
      </c>
    </row>
    <row r="37" spans="1:8" x14ac:dyDescent="0.2">
      <c r="A37" s="71" t="s">
        <v>91</v>
      </c>
      <c r="B37" s="73" t="s">
        <v>38</v>
      </c>
      <c r="C37" s="73" t="s">
        <v>282</v>
      </c>
      <c r="D37" s="88">
        <v>9279.3700000000008</v>
      </c>
    </row>
    <row r="38" spans="1:8" x14ac:dyDescent="0.2">
      <c r="A38" s="71" t="s">
        <v>91</v>
      </c>
      <c r="B38" s="73" t="s">
        <v>32</v>
      </c>
      <c r="C38" s="73" t="s">
        <v>283</v>
      </c>
      <c r="D38" s="92">
        <v>162193.70000000001</v>
      </c>
    </row>
    <row r="39" spans="1:8" x14ac:dyDescent="0.2">
      <c r="A39" s="71" t="s">
        <v>91</v>
      </c>
      <c r="B39" s="73" t="s">
        <v>112</v>
      </c>
      <c r="C39" s="73" t="s">
        <v>284</v>
      </c>
      <c r="D39" s="88">
        <v>3484.99</v>
      </c>
    </row>
    <row r="40" spans="1:8" x14ac:dyDescent="0.2">
      <c r="A40" s="71" t="s">
        <v>91</v>
      </c>
      <c r="B40" s="73" t="s">
        <v>110</v>
      </c>
      <c r="C40" s="73" t="s">
        <v>285</v>
      </c>
      <c r="D40" s="88">
        <v>3331.27</v>
      </c>
    </row>
    <row r="41" spans="1:8" x14ac:dyDescent="0.2">
      <c r="A41" s="71" t="s">
        <v>27</v>
      </c>
      <c r="D41" s="103">
        <f>SUM(D5:D40)</f>
        <v>788053.3</v>
      </c>
      <c r="F41" s="87">
        <f>SUM(D33:D35,D38)</f>
        <v>527178.91999999993</v>
      </c>
      <c r="H41" s="87">
        <f>D41-F41</f>
        <v>260874.38000000012</v>
      </c>
    </row>
    <row r="42" spans="1:8" x14ac:dyDescent="0.2">
      <c r="A42" s="71" t="s">
        <v>27</v>
      </c>
    </row>
    <row r="43" spans="1:8" x14ac:dyDescent="0.2">
      <c r="A43" s="71" t="s">
        <v>27</v>
      </c>
    </row>
  </sheetData>
  <pageMargins left="0.75" right="0.75" top="1" bottom="1" header="0.5" footer="0.5"/>
  <pageSetup fitToHeight="0" orientation="landscape"/>
  <headerFooter>
    <oddFooter>&amp;LJ.HICKMAN&amp;CPage &amp;P of &amp;N&amp;R24-Oct-2019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topLeftCell="B2" workbookViewId="0">
      <selection activeCell="N27" sqref="N27:N28"/>
    </sheetView>
  </sheetViews>
  <sheetFormatPr defaultRowHeight="12.75" x14ac:dyDescent="0.2"/>
  <cols>
    <col min="1" max="1" width="14.28515625" style="71" hidden="1" customWidth="1"/>
    <col min="2" max="2" width="10.7109375" style="73" customWidth="1"/>
    <col min="3" max="3" width="35.7109375" style="73" customWidth="1"/>
    <col min="4" max="4" width="14" style="73" bestFit="1" customWidth="1"/>
    <col min="5" max="8" width="9.140625" style="73"/>
    <col min="9" max="9" width="11.28515625" style="73" bestFit="1" customWidth="1"/>
    <col min="10" max="16384" width="9.140625" style="73"/>
  </cols>
  <sheetData>
    <row r="1" spans="1:9" s="69" customFormat="1" hidden="1" x14ac:dyDescent="0.25">
      <c r="A1" s="69" t="s">
        <v>171</v>
      </c>
      <c r="B1" s="69" t="s">
        <v>172</v>
      </c>
    </row>
    <row r="2" spans="1:9" ht="30" customHeight="1" x14ac:dyDescent="0.4">
      <c r="A2" s="71" t="s">
        <v>173</v>
      </c>
      <c r="B2" s="72" t="s">
        <v>287</v>
      </c>
    </row>
    <row r="3" spans="1:9" x14ac:dyDescent="0.2">
      <c r="A3" s="71" t="s">
        <v>27</v>
      </c>
    </row>
    <row r="4" spans="1:9" ht="25.5" x14ac:dyDescent="0.2">
      <c r="A4" s="71" t="s">
        <v>27</v>
      </c>
      <c r="B4" s="75" t="s">
        <v>166</v>
      </c>
      <c r="C4" s="75" t="s">
        <v>175</v>
      </c>
      <c r="D4" s="86" t="s">
        <v>164</v>
      </c>
    </row>
    <row r="5" spans="1:9" x14ac:dyDescent="0.2">
      <c r="A5" s="71" t="s">
        <v>91</v>
      </c>
      <c r="B5" s="73" t="s">
        <v>90</v>
      </c>
      <c r="C5" s="73" t="s">
        <v>248</v>
      </c>
      <c r="D5" s="88">
        <v>35700</v>
      </c>
      <c r="H5" s="73" t="s">
        <v>288</v>
      </c>
      <c r="I5" s="87">
        <f>SUM(D5:D14)</f>
        <v>38231.299999999996</v>
      </c>
    </row>
    <row r="6" spans="1:9" x14ac:dyDescent="0.2">
      <c r="A6" s="71" t="s">
        <v>91</v>
      </c>
      <c r="B6" s="73" t="s">
        <v>86</v>
      </c>
      <c r="C6" s="73" t="s">
        <v>249</v>
      </c>
      <c r="D6" s="88">
        <v>-2601.9299999999998</v>
      </c>
    </row>
    <row r="7" spans="1:9" x14ac:dyDescent="0.2">
      <c r="A7" s="71" t="s">
        <v>91</v>
      </c>
      <c r="B7" s="73" t="s">
        <v>84</v>
      </c>
      <c r="C7" s="73" t="s">
        <v>250</v>
      </c>
      <c r="D7" s="88">
        <v>-21031.77</v>
      </c>
    </row>
    <row r="8" spans="1:9" x14ac:dyDescent="0.2">
      <c r="A8" s="71" t="s">
        <v>91</v>
      </c>
      <c r="B8" s="73" t="s">
        <v>82</v>
      </c>
      <c r="C8" s="73" t="s">
        <v>251</v>
      </c>
      <c r="D8" s="88">
        <v>-18105</v>
      </c>
    </row>
    <row r="9" spans="1:9" x14ac:dyDescent="0.2">
      <c r="A9" s="71" t="s">
        <v>91</v>
      </c>
      <c r="B9" s="73" t="s">
        <v>80</v>
      </c>
      <c r="C9" s="73" t="s">
        <v>252</v>
      </c>
      <c r="D9" s="88">
        <v>7600</v>
      </c>
    </row>
    <row r="10" spans="1:9" x14ac:dyDescent="0.2">
      <c r="A10" s="71" t="s">
        <v>91</v>
      </c>
      <c r="B10" s="73" t="s">
        <v>120</v>
      </c>
      <c r="C10" s="73" t="s">
        <v>254</v>
      </c>
      <c r="D10" s="88">
        <v>2757.87</v>
      </c>
    </row>
    <row r="11" spans="1:9" x14ac:dyDescent="0.2">
      <c r="A11" s="71" t="s">
        <v>91</v>
      </c>
      <c r="B11" s="73" t="s">
        <v>157</v>
      </c>
      <c r="C11" s="73" t="s">
        <v>255</v>
      </c>
      <c r="D11" s="88">
        <v>4472.9399999999996</v>
      </c>
    </row>
    <row r="12" spans="1:9" x14ac:dyDescent="0.2">
      <c r="A12" s="71" t="s">
        <v>91</v>
      </c>
      <c r="B12" s="73" t="s">
        <v>259</v>
      </c>
      <c r="C12" s="73" t="s">
        <v>260</v>
      </c>
      <c r="D12" s="88">
        <v>11683.77</v>
      </c>
    </row>
    <row r="13" spans="1:9" x14ac:dyDescent="0.2">
      <c r="A13" s="71" t="s">
        <v>91</v>
      </c>
      <c r="B13" s="73" t="s">
        <v>74</v>
      </c>
      <c r="C13" s="73" t="s">
        <v>261</v>
      </c>
      <c r="D13" s="88">
        <v>0</v>
      </c>
    </row>
    <row r="14" spans="1:9" x14ac:dyDescent="0.2">
      <c r="A14" s="71" t="s">
        <v>91</v>
      </c>
      <c r="B14" s="73" t="s">
        <v>72</v>
      </c>
      <c r="C14" s="73" t="s">
        <v>263</v>
      </c>
      <c r="D14" s="88">
        <v>17755.419999999998</v>
      </c>
    </row>
    <row r="15" spans="1:9" x14ac:dyDescent="0.2">
      <c r="A15" s="71" t="s">
        <v>91</v>
      </c>
      <c r="B15" s="73" t="s">
        <v>70</v>
      </c>
      <c r="C15" s="73" t="s">
        <v>264</v>
      </c>
      <c r="D15" s="88">
        <v>94495.29</v>
      </c>
    </row>
    <row r="16" spans="1:9" x14ac:dyDescent="0.2">
      <c r="A16" s="71" t="s">
        <v>91</v>
      </c>
      <c r="B16" s="73" t="s">
        <v>68</v>
      </c>
      <c r="C16" s="73" t="s">
        <v>265</v>
      </c>
      <c r="D16" s="88">
        <v>-117256.08</v>
      </c>
    </row>
    <row r="17" spans="1:4" x14ac:dyDescent="0.2">
      <c r="A17" s="71" t="s">
        <v>91</v>
      </c>
      <c r="B17" s="73" t="s">
        <v>66</v>
      </c>
      <c r="C17" s="73" t="s">
        <v>266</v>
      </c>
      <c r="D17" s="88">
        <v>1532172.11</v>
      </c>
    </row>
    <row r="18" spans="1:4" x14ac:dyDescent="0.2">
      <c r="A18" s="71" t="s">
        <v>91</v>
      </c>
      <c r="B18" s="73" t="s">
        <v>64</v>
      </c>
      <c r="C18" s="73" t="s">
        <v>267</v>
      </c>
      <c r="D18" s="88">
        <v>1444.92</v>
      </c>
    </row>
    <row r="19" spans="1:4" x14ac:dyDescent="0.2">
      <c r="A19" s="71" t="s">
        <v>91</v>
      </c>
      <c r="B19" s="73" t="s">
        <v>60</v>
      </c>
      <c r="C19" s="73" t="s">
        <v>269</v>
      </c>
      <c r="D19" s="88">
        <v>21373.17</v>
      </c>
    </row>
    <row r="20" spans="1:4" x14ac:dyDescent="0.2">
      <c r="A20" s="71" t="s">
        <v>91</v>
      </c>
      <c r="B20" s="73" t="s">
        <v>50</v>
      </c>
      <c r="C20" s="73" t="s">
        <v>274</v>
      </c>
      <c r="D20" s="88">
        <v>0</v>
      </c>
    </row>
    <row r="21" spans="1:4" x14ac:dyDescent="0.2">
      <c r="A21" s="71" t="s">
        <v>91</v>
      </c>
      <c r="B21" s="73" t="s">
        <v>48</v>
      </c>
      <c r="C21" s="73" t="s">
        <v>275</v>
      </c>
      <c r="D21" s="88">
        <v>66.010000000000005</v>
      </c>
    </row>
    <row r="22" spans="1:4" ht="13.5" thickBot="1" x14ac:dyDescent="0.25">
      <c r="A22" s="71" t="s">
        <v>91</v>
      </c>
      <c r="B22" s="73" t="s">
        <v>114</v>
      </c>
      <c r="C22" s="73" t="s">
        <v>276</v>
      </c>
      <c r="D22" s="88">
        <v>0</v>
      </c>
    </row>
    <row r="23" spans="1:4" ht="13.5" hidden="1" thickBot="1" x14ac:dyDescent="0.25">
      <c r="A23" s="71" t="s">
        <v>89</v>
      </c>
      <c r="D23" s="88"/>
    </row>
    <row r="24" spans="1:4" x14ac:dyDescent="0.2">
      <c r="A24" s="71" t="s">
        <v>27</v>
      </c>
      <c r="B24" s="78" t="s">
        <v>286</v>
      </c>
      <c r="C24" s="78"/>
      <c r="D24" s="89">
        <f>SUBTOTAL(9,D5:D23)</f>
        <v>1570526.72</v>
      </c>
    </row>
    <row r="25" spans="1:4" x14ac:dyDescent="0.2">
      <c r="A25" s="71" t="s">
        <v>27</v>
      </c>
    </row>
    <row r="26" spans="1:4" x14ac:dyDescent="0.2">
      <c r="A26" s="71" t="s">
        <v>27</v>
      </c>
    </row>
    <row r="27" spans="1:4" x14ac:dyDescent="0.2">
      <c r="A27" s="71" t="s">
        <v>27</v>
      </c>
    </row>
  </sheetData>
  <pageMargins left="0.75" right="0.75" top="1" bottom="1" header="0.5" footer="0.5"/>
  <pageSetup fitToHeight="0" orientation="landscape"/>
  <headerFooter>
    <oddFooter>&amp;LJ.HICKMAN&amp;CPage &amp;P of &amp;N&amp;R24-Oct-2019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Summary</vt:lpstr>
      <vt:lpstr>Sales</vt:lpstr>
      <vt:lpstr>Season Tickets</vt:lpstr>
      <vt:lpstr>Advertising</vt:lpstr>
      <vt:lpstr>Property</vt:lpstr>
      <vt:lpstr>Supplies, services &amp; insurance</vt:lpstr>
      <vt:lpstr>Overheads </vt:lpstr>
      <vt:lpstr>Impairments</vt:lpstr>
      <vt:lpstr>Advertising!Print_Area</vt:lpstr>
      <vt:lpstr>Property!Print_Area</vt:lpstr>
      <vt:lpstr>Sales!Print_Area</vt:lpstr>
      <vt:lpstr>'Season Tickets'!Print_Area</vt:lpstr>
    </vt:vector>
  </TitlesOfParts>
  <Company>Horsham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Ginn, Rita</dc:creator>
  <cp:lastModifiedBy>Jamie Hickman</cp:lastModifiedBy>
  <cp:lastPrinted>2019-12-03T14:18:23Z</cp:lastPrinted>
  <dcterms:created xsi:type="dcterms:W3CDTF">2017-05-02T15:11:04Z</dcterms:created>
  <dcterms:modified xsi:type="dcterms:W3CDTF">2019-12-11T13:26:57Z</dcterms:modified>
</cp:coreProperties>
</file>